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二批公示名单 (2)" sheetId="1" r:id="rId1"/>
  </sheets>
  <definedNames>
    <definedName name="_xlnm._FilterDatabase" localSheetId="0" hidden="1">'第二批公示名单 (2)'!$A$1:$N$76</definedName>
    <definedName name="_xlnm.Print_Titles" localSheetId="0">'第二批公示名单 (2)'!$1:$3</definedName>
  </definedNames>
  <calcPr calcId="144525"/>
</workbook>
</file>

<file path=xl/sharedStrings.xml><?xml version="1.0" encoding="utf-8"?>
<sst xmlns="http://schemas.openxmlformats.org/spreadsheetml/2006/main" count="430" uniqueCount="175">
  <si>
    <t>柳州市2022年4月人才租房补贴申请名单（第二批公示）</t>
  </si>
  <si>
    <t>序号</t>
  </si>
  <si>
    <t>姓名</t>
  </si>
  <si>
    <t>性别</t>
  </si>
  <si>
    <t>工作单位</t>
  </si>
  <si>
    <t>工作合同起止时间</t>
  </si>
  <si>
    <t>是否全职</t>
  </si>
  <si>
    <t>人才类别</t>
  </si>
  <si>
    <t>申请补贴金额</t>
  </si>
  <si>
    <t>申请补贴税额</t>
  </si>
  <si>
    <t>合计</t>
  </si>
  <si>
    <t>补贴计发年月</t>
  </si>
  <si>
    <t>已申请月数</t>
  </si>
  <si>
    <t>本次申请月数</t>
  </si>
  <si>
    <t>备注</t>
  </si>
  <si>
    <t>黄晓丽</t>
  </si>
  <si>
    <t>女</t>
  </si>
  <si>
    <t>上汽通用五菱汽车股份有限公司</t>
  </si>
  <si>
    <t>2020年9月16日至2025年9月30日</t>
  </si>
  <si>
    <t>是</t>
  </si>
  <si>
    <t>G</t>
  </si>
  <si>
    <t>黄儒勇</t>
  </si>
  <si>
    <t>男</t>
  </si>
  <si>
    <t>2020年5月18日至2025年5月31日</t>
  </si>
  <si>
    <t>上汽通用五菱汽车股份有限公司  2人</t>
  </si>
  <si>
    <t>李丹丹</t>
  </si>
  <si>
    <t>广西柳工机械股份有限公司</t>
  </si>
  <si>
    <t>2021年07月01日-2023年06月30日</t>
  </si>
  <si>
    <t>H</t>
  </si>
  <si>
    <t>梁崇杰</t>
  </si>
  <si>
    <t>2021年12月01日-2024年11月30日</t>
  </si>
  <si>
    <t>2022年3月</t>
  </si>
  <si>
    <t>张小龙</t>
  </si>
  <si>
    <t>2019年07月05日-2022年07月04日</t>
  </si>
  <si>
    <t>2019年07月</t>
  </si>
  <si>
    <t>韩灏</t>
  </si>
  <si>
    <t>F</t>
  </si>
  <si>
    <t>刘伟</t>
  </si>
  <si>
    <t>2019年06月13日-2022年06月12日</t>
  </si>
  <si>
    <t>2019年06月</t>
  </si>
  <si>
    <t>高振云</t>
  </si>
  <si>
    <t>2021年08月11日-2024年08月10日</t>
  </si>
  <si>
    <t>黄敢</t>
  </si>
  <si>
    <t>覃翔玲</t>
  </si>
  <si>
    <t>蒙顺栋</t>
  </si>
  <si>
    <t>2020年08月13日-2023年08月12日</t>
  </si>
  <si>
    <t>2020年8月</t>
  </si>
  <si>
    <t>樊海郁</t>
  </si>
  <si>
    <t>2021年03月01日-2023年08月12日</t>
  </si>
  <si>
    <t>李嵩</t>
  </si>
  <si>
    <t>2021年01月19日-2023年01月18日</t>
  </si>
  <si>
    <t>姜雄飞</t>
  </si>
  <si>
    <t>2018年12月03日-2024年12月02日</t>
  </si>
  <si>
    <t>蒋昌富</t>
  </si>
  <si>
    <t>2021年02月19日-2024年02月18日</t>
  </si>
  <si>
    <t>廖明普</t>
  </si>
  <si>
    <t>2021年03月01日-2024年02月29日</t>
  </si>
  <si>
    <t>2021年3月</t>
  </si>
  <si>
    <t>陆东耀</t>
  </si>
  <si>
    <t>2021年03月08日-2024年3月7日</t>
  </si>
  <si>
    <t>莫迪</t>
  </si>
  <si>
    <t>2021年04月20日-2024年04月19日</t>
  </si>
  <si>
    <t>卢继和</t>
  </si>
  <si>
    <t>2021年05月08日-2024年05月31日</t>
  </si>
  <si>
    <t>莫融玲</t>
  </si>
  <si>
    <t>2021年07月19日-2024年07月18日</t>
  </si>
  <si>
    <t>2021年7月</t>
  </si>
  <si>
    <t>王艳</t>
  </si>
  <si>
    <t>唐奕婷</t>
  </si>
  <si>
    <t>罗荷</t>
  </si>
  <si>
    <t>徐筱玥</t>
  </si>
  <si>
    <t>龚静</t>
  </si>
  <si>
    <t>潘震</t>
  </si>
  <si>
    <t>凌绍伟</t>
  </si>
  <si>
    <t>2021年09月01日-2024年08月31日</t>
  </si>
  <si>
    <t>2021年9月</t>
  </si>
  <si>
    <t>杨庆勇</t>
  </si>
  <si>
    <t>白朝旭</t>
  </si>
  <si>
    <t>张巍方</t>
  </si>
  <si>
    <t>梁东宇</t>
  </si>
  <si>
    <t>刘玉洁</t>
  </si>
  <si>
    <t>陈家美</t>
  </si>
  <si>
    <t>2020年04月20日-2023年04月19日</t>
  </si>
  <si>
    <t>2020年4月</t>
  </si>
  <si>
    <t>李海超</t>
  </si>
  <si>
    <t>2021年06月17日-2024年06月16日</t>
  </si>
  <si>
    <t>2021年06月</t>
  </si>
  <si>
    <t>广西柳工机械股份有限公司 32人</t>
  </si>
  <si>
    <t>文香云</t>
  </si>
  <si>
    <t>柳州图灵科技有限公司</t>
  </si>
  <si>
    <t>2020.12.31-2023.12.30</t>
  </si>
  <si>
    <t>2</t>
  </si>
  <si>
    <t>鱼峰区人社局  1人</t>
  </si>
  <si>
    <t>方超</t>
  </si>
  <si>
    <t>东风柳州汽车有限公司</t>
  </si>
  <si>
    <t>2019-2-25-2024-3-31</t>
  </si>
  <si>
    <t>31</t>
  </si>
  <si>
    <t>黄鑫</t>
  </si>
  <si>
    <t>2021.4.1-2024.5.31</t>
  </si>
  <si>
    <t>东风柳州汽车有限公司  2人</t>
  </si>
  <si>
    <t>谭秋裕</t>
  </si>
  <si>
    <t>柳州银行</t>
  </si>
  <si>
    <t>2021年8月1日-2024年7月31日</t>
  </si>
  <si>
    <t>梁乘玮</t>
  </si>
  <si>
    <t>柳州市建筑设计科学研究院有限公司</t>
  </si>
  <si>
    <t>2019年7月1日-2023年4月30日</t>
  </si>
  <si>
    <t>杨孟柯</t>
  </si>
  <si>
    <t>2020年7月6日-2023年8月31日</t>
  </si>
  <si>
    <t>农璐</t>
  </si>
  <si>
    <t>2020年8月5日-2023年8月31日</t>
  </si>
  <si>
    <t>谢宏</t>
  </si>
  <si>
    <t>2020年7月15日-2023年8月31日</t>
  </si>
  <si>
    <t>柳州市人民政府国有资产监督管理委员会  5人</t>
  </si>
  <si>
    <t>覃海凤</t>
  </si>
  <si>
    <t>柳州市柳江实验高中</t>
  </si>
  <si>
    <t>2021年9月1日—2024年8月31日</t>
  </si>
  <si>
    <t>0</t>
  </si>
  <si>
    <t>7</t>
  </si>
  <si>
    <t>韦静林</t>
  </si>
  <si>
    <t>黄海梅</t>
  </si>
  <si>
    <t>柳州高级中学</t>
  </si>
  <si>
    <t>2019.8.1-2022.7.31</t>
  </si>
  <si>
    <t>12</t>
  </si>
  <si>
    <t>黎秋玲</t>
  </si>
  <si>
    <t>谢丽恒</t>
  </si>
  <si>
    <t>柳州铁一中学</t>
  </si>
  <si>
    <t>2019年8月20日至2024年8月19日</t>
  </si>
  <si>
    <t>梁宇</t>
  </si>
  <si>
    <t>高妍</t>
  </si>
  <si>
    <t>2019年8月20日至2024年8月20日</t>
  </si>
  <si>
    <t>张梅红</t>
  </si>
  <si>
    <t>柳州市特殊教育学校</t>
  </si>
  <si>
    <t>2020年12月29日至2023年12月28日</t>
  </si>
  <si>
    <t>柳州市教育局  8人</t>
  </si>
  <si>
    <t>许鉴</t>
  </si>
  <si>
    <t>柳州市工人医院</t>
  </si>
  <si>
    <t>2020年11月-2025年5月</t>
  </si>
  <si>
    <t>E</t>
  </si>
  <si>
    <t>曾艳婷</t>
  </si>
  <si>
    <t>柳州市红十字会医院</t>
  </si>
  <si>
    <t>2021年3月15日至2024年6月30日</t>
  </si>
  <si>
    <t>阮楚琦</t>
  </si>
  <si>
    <t>柳州市潭中人民医院</t>
  </si>
  <si>
    <t>2021.07.01—2023.06.30</t>
  </si>
  <si>
    <t>梁汝君</t>
  </si>
  <si>
    <t>2021.07.01—2024.06.30</t>
  </si>
  <si>
    <t>潘晓丽</t>
  </si>
  <si>
    <t>2021.07.12-2023.07.11</t>
  </si>
  <si>
    <t>黄开育</t>
  </si>
  <si>
    <t>2021.08.18—2023.08.17</t>
  </si>
  <si>
    <t>黎甜甜</t>
  </si>
  <si>
    <t>2021.09.1-2023.08.31</t>
  </si>
  <si>
    <t>徐淑梅</t>
  </si>
  <si>
    <t>2021.07.1-2023.06.30</t>
  </si>
  <si>
    <t>黄勇福</t>
  </si>
  <si>
    <t>柳州市人民医院</t>
  </si>
  <si>
    <t xml:space="preserve"> 2022年2月15日-2025年12月31日</t>
  </si>
  <si>
    <t>柳州市卫生健康委员会 9人</t>
  </si>
  <si>
    <t>李建媛</t>
  </si>
  <si>
    <t>启迪（柳州）数字教育有限公司</t>
  </si>
  <si>
    <t>2021年5月31日-2024年5月30日</t>
  </si>
  <si>
    <t>林勇武</t>
  </si>
  <si>
    <t>湖南湖大艾盛汽车技术开发有限公司柳州分公司</t>
  </si>
  <si>
    <t>2021年1月7日-2026年1月6日</t>
  </si>
  <si>
    <t>苏晖程</t>
  </si>
  <si>
    <t>柳州五菱新能源汽车有限公司</t>
  </si>
  <si>
    <t>2022年4月1日-2025年3月31日</t>
  </si>
  <si>
    <t>5</t>
  </si>
  <si>
    <t>张健</t>
  </si>
  <si>
    <t>2022年1月1日-2024年12月31日</t>
  </si>
  <si>
    <t>柳东新区人社局 4人</t>
  </si>
  <si>
    <t>陈振保</t>
  </si>
  <si>
    <t>柳州五菱汽车工业有限公司</t>
  </si>
  <si>
    <t>2021年3月-2024年3月</t>
  </si>
  <si>
    <t>柳州五菱汽车工业有限公司  1人</t>
  </si>
</sst>
</file>

<file path=xl/styles.xml><?xml version="1.0" encoding="utf-8"?>
<styleSheet xmlns="http://schemas.openxmlformats.org/spreadsheetml/2006/main">
  <numFmts count="13">
    <numFmt numFmtId="176" formatCode="0_);[Red]\(0\)"/>
    <numFmt numFmtId="41" formatCode="_ * #,##0_ ;_ * \-#,##0_ ;_ * &quot;-&quot;_ ;_ @_ "/>
    <numFmt numFmtId="43" formatCode="_ * #,##0.00_ ;_ * \-#,##0.00_ ;_ * &quot;-&quot;??_ ;_ @_ "/>
    <numFmt numFmtId="177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);[Red]\(0.00\)"/>
    <numFmt numFmtId="179" formatCode="yyyy&quot;年&quot;mm&quot;月&quot;"/>
    <numFmt numFmtId="180" formatCode="#0"/>
    <numFmt numFmtId="181" formatCode="yyyy&quot;年&quot;mm&quot;月&quot;dd&quot;日&quot;"/>
    <numFmt numFmtId="182" formatCode="#0.00"/>
    <numFmt numFmtId="183" formatCode="yyyy&quot;年&quot;m&quot;月&quot;d&quot;日&quot;;@"/>
    <numFmt numFmtId="184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"/>
    </font>
    <font>
      <sz val="10"/>
      <color indexed="8"/>
      <name val="宋体"/>
      <charset val="1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rgb="FFFF0000"/>
      <name val="SimSun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20" fillId="13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9" fillId="0" borderId="1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7" fillId="28" borderId="0" applyNumberFormat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1" fillId="21" borderId="20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4" fillId="24" borderId="20" applyNumberFormat="false" applyAlignment="false" applyProtection="false">
      <alignment vertical="center"/>
    </xf>
    <xf numFmtId="0" fontId="28" fillId="21" borderId="18" applyNumberFormat="false" applyAlignment="false" applyProtection="false">
      <alignment vertical="center"/>
    </xf>
    <xf numFmtId="0" fontId="35" fillId="33" borderId="22" applyNumberFormat="false" applyAlignment="false" applyProtection="false">
      <alignment vertical="center"/>
    </xf>
    <xf numFmtId="0" fontId="36" fillId="0" borderId="23" applyNumberFormat="false" applyFill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0" fillId="30" borderId="21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117">
    <xf numFmtId="0" fontId="0" fillId="0" borderId="0" xfId="0"/>
    <xf numFmtId="0" fontId="1" fillId="0" borderId="0" xfId="0" applyFont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/>
    <xf numFmtId="0" fontId="1" fillId="0" borderId="0" xfId="0" applyFont="true" applyFill="true" applyAlignment="true">
      <alignment wrapText="true"/>
    </xf>
    <xf numFmtId="0" fontId="1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0" fillId="0" borderId="0" xfId="0" applyFill="true"/>
    <xf numFmtId="0" fontId="8" fillId="0" borderId="0" xfId="0" applyFont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31" fontId="1" fillId="0" borderId="7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9" fillId="0" borderId="9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9" fillId="0" borderId="10" xfId="0" applyFont="true" applyFill="true" applyBorder="true" applyAlignment="true">
      <alignment horizontal="center" vertical="center" wrapText="true"/>
    </xf>
    <xf numFmtId="0" fontId="9" fillId="0" borderId="1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2" xfId="0" applyFont="true" applyFill="true" applyBorder="true" applyAlignment="true">
      <alignment horizontal="center" vertical="center" wrapText="true"/>
    </xf>
    <xf numFmtId="0" fontId="9" fillId="2" borderId="3" xfId="0" applyFont="true" applyFill="true" applyBorder="true" applyAlignment="true">
      <alignment horizontal="center" vertical="center" wrapText="true"/>
    </xf>
    <xf numFmtId="0" fontId="9" fillId="2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78" fontId="9" fillId="0" borderId="1" xfId="0" applyNumberFormat="true" applyFont="true" applyFill="true" applyBorder="true" applyAlignment="true">
      <alignment horizontal="center" vertical="center" wrapText="true"/>
    </xf>
    <xf numFmtId="57" fontId="0" fillId="0" borderId="1" xfId="0" applyNumberFormat="true" applyFont="true" applyFill="true" applyBorder="true" applyAlignment="true">
      <alignment horizontal="center" vertical="center" wrapText="true"/>
    </xf>
    <xf numFmtId="178" fontId="0" fillId="0" borderId="1" xfId="0" applyNumberFormat="true" applyFont="true" applyFill="true" applyBorder="true" applyAlignment="true">
      <alignment horizontal="center" vertical="center"/>
    </xf>
    <xf numFmtId="0" fontId="9" fillId="0" borderId="13" xfId="0" applyFont="true" applyFill="true" applyBorder="true" applyAlignment="true">
      <alignment horizontal="center" vertical="center" wrapText="true"/>
    </xf>
    <xf numFmtId="181" fontId="5" fillId="0" borderId="10" xfId="0" applyNumberFormat="true" applyFont="true" applyFill="true" applyBorder="true" applyAlignment="true">
      <alignment horizontal="center" vertical="center" wrapText="true"/>
    </xf>
    <xf numFmtId="182" fontId="11" fillId="0" borderId="2" xfId="0" applyNumberFormat="true" applyFont="true" applyFill="true" applyBorder="true" applyAlignment="true">
      <alignment horizontal="center" vertical="center" wrapText="true"/>
    </xf>
    <xf numFmtId="178" fontId="5" fillId="0" borderId="2" xfId="0" applyNumberFormat="true" applyFont="true" applyFill="true" applyBorder="true" applyAlignment="true">
      <alignment horizontal="center" vertical="center" wrapText="true"/>
    </xf>
    <xf numFmtId="181" fontId="11" fillId="0" borderId="10" xfId="0" applyNumberFormat="true" applyFont="true" applyFill="true" applyBorder="true" applyAlignment="true">
      <alignment horizontal="center" vertical="center" wrapText="true"/>
    </xf>
    <xf numFmtId="181" fontId="11" fillId="0" borderId="14" xfId="0" applyNumberFormat="true" applyFont="true" applyFill="true" applyBorder="true" applyAlignment="true">
      <alignment horizontal="center" vertical="center" wrapText="true"/>
    </xf>
    <xf numFmtId="181" fontId="5" fillId="0" borderId="14" xfId="0" applyNumberFormat="true" applyFont="true" applyFill="true" applyBorder="true" applyAlignment="true">
      <alignment horizontal="center" vertical="center" wrapText="true"/>
    </xf>
    <xf numFmtId="178" fontId="5" fillId="0" borderId="5" xfId="0" applyNumberFormat="true" applyFont="true" applyFill="true" applyBorder="true" applyAlignment="true">
      <alignment horizontal="center" vertical="center" wrapText="true"/>
    </xf>
    <xf numFmtId="182" fontId="11" fillId="0" borderId="1" xfId="0" applyNumberFormat="true" applyFont="true" applyFill="true" applyBorder="true" applyAlignment="true">
      <alignment horizontal="center" vertical="center" wrapText="true"/>
    </xf>
    <xf numFmtId="14" fontId="1" fillId="0" borderId="7" xfId="0" applyNumberFormat="true" applyFont="true" applyFill="true" applyBorder="true" applyAlignment="true">
      <alignment horizontal="center" vertical="center" wrapText="true"/>
    </xf>
    <xf numFmtId="178" fontId="5" fillId="0" borderId="15" xfId="0" applyNumberFormat="true" applyFont="true" applyFill="true" applyBorder="true" applyAlignment="true">
      <alignment horizontal="center" vertical="center"/>
    </xf>
    <xf numFmtId="178" fontId="5" fillId="0" borderId="12" xfId="0" applyNumberFormat="true" applyFont="true" applyFill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 wrapText="true"/>
    </xf>
    <xf numFmtId="31" fontId="1" fillId="0" borderId="1" xfId="0" applyNumberFormat="true" applyFont="true" applyFill="true" applyBorder="true" applyAlignment="true">
      <alignment horizontal="center" vertical="center" wrapText="true"/>
    </xf>
    <xf numFmtId="178" fontId="1" fillId="0" borderId="12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8" fontId="1" fillId="0" borderId="1" xfId="0" applyNumberFormat="true" applyFont="true" applyFill="true" applyBorder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183" fontId="1" fillId="0" borderId="1" xfId="0" applyNumberFormat="true" applyFont="true" applyFill="true" applyBorder="true" applyAlignment="true">
      <alignment horizontal="center" vertical="center" wrapText="true"/>
    </xf>
    <xf numFmtId="0" fontId="9" fillId="2" borderId="13" xfId="0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/>
    </xf>
    <xf numFmtId="184" fontId="1" fillId="0" borderId="1" xfId="0" applyNumberFormat="true" applyFont="true" applyFill="true" applyBorder="true" applyAlignment="true">
      <alignment horizontal="center" vertical="center" wrapText="true"/>
    </xf>
    <xf numFmtId="31" fontId="1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8" fontId="9" fillId="0" borderId="1" xfId="0" applyNumberFormat="true" applyFont="true" applyFill="true" applyBorder="true" applyAlignment="true">
      <alignment horizontal="center" vertical="center"/>
    </xf>
    <xf numFmtId="0" fontId="9" fillId="0" borderId="12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57" fontId="0" fillId="0" borderId="1" xfId="0" applyNumberFormat="true" applyFont="true" applyFill="true" applyBorder="true" applyAlignment="true">
      <alignment horizontal="center" vertical="center"/>
    </xf>
    <xf numFmtId="57" fontId="5" fillId="0" borderId="1" xfId="0" applyNumberFormat="true" applyFont="true" applyFill="true" applyBorder="true" applyAlignment="true">
      <alignment horizontal="center" vertical="center" wrapText="true"/>
    </xf>
    <xf numFmtId="180" fontId="5" fillId="0" borderId="2" xfId="0" applyNumberFormat="true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180" fontId="11" fillId="0" borderId="2" xfId="0" applyNumberFormat="true" applyFont="true" applyFill="true" applyBorder="true" applyAlignment="true">
      <alignment horizontal="center" vertical="center" wrapText="true"/>
    </xf>
    <xf numFmtId="179" fontId="5" fillId="0" borderId="2" xfId="0" applyNumberFormat="true" applyFont="true" applyFill="true" applyBorder="true" applyAlignment="true">
      <alignment horizontal="center" vertical="center" wrapText="true"/>
    </xf>
    <xf numFmtId="57" fontId="11" fillId="0" borderId="2" xfId="0" applyNumberFormat="true" applyFont="true" applyFill="true" applyBorder="true" applyAlignment="true">
      <alignment horizontal="center" vertical="center" wrapText="true"/>
    </xf>
    <xf numFmtId="57" fontId="13" fillId="0" borderId="1" xfId="0" applyNumberFormat="true" applyFont="true" applyFill="true" applyBorder="true" applyAlignment="true">
      <alignment horizontal="center" vertical="center" wrapText="true"/>
    </xf>
    <xf numFmtId="180" fontId="11" fillId="0" borderId="1" xfId="0" applyNumberFormat="true" applyFont="true" applyFill="true" applyBorder="true" applyAlignment="true">
      <alignment horizontal="center" vertical="center" wrapText="true"/>
    </xf>
    <xf numFmtId="57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31" fontId="1" fillId="0" borderId="1" xfId="0" applyNumberFormat="true" applyFont="true" applyFill="true" applyBorder="true" applyAlignment="true">
      <alignment horizontal="center" vertical="center"/>
    </xf>
    <xf numFmtId="0" fontId="1" fillId="0" borderId="12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57" fontId="5" fillId="0" borderId="1" xfId="0" applyNumberFormat="true" applyFont="true" applyFill="true" applyBorder="true" applyAlignment="true">
      <alignment horizontal="center" vertical="center"/>
    </xf>
    <xf numFmtId="57" fontId="5" fillId="0" borderId="5" xfId="0" applyNumberFormat="true" applyFont="true" applyFill="true" applyBorder="true" applyAlignment="true">
      <alignment horizontal="center" vertical="center"/>
    </xf>
    <xf numFmtId="178" fontId="12" fillId="0" borderId="10" xfId="0" applyNumberFormat="true" applyFont="true" applyFill="true" applyBorder="true" applyAlignment="true">
      <alignment horizontal="center" vertical="center" wrapText="true"/>
    </xf>
    <xf numFmtId="57" fontId="1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left" vertical="center" wrapText="true"/>
    </xf>
    <xf numFmtId="0" fontId="15" fillId="0" borderId="0" xfId="0" applyFont="true" applyFill="true" applyAlignment="true">
      <alignment horizontal="center" wrapText="true"/>
    </xf>
    <xf numFmtId="0" fontId="5" fillId="0" borderId="1" xfId="0" applyFont="true" applyFill="true" applyBorder="true" applyAlignment="true">
      <alignment vertical="center" wrapText="true"/>
    </xf>
    <xf numFmtId="0" fontId="16" fillId="0" borderId="2" xfId="0" applyFont="true" applyFill="true" applyBorder="true" applyAlignment="true">
      <alignment vertical="center" wrapText="true"/>
    </xf>
    <xf numFmtId="0" fontId="16" fillId="0" borderId="1" xfId="0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1" xfId="18" applyFont="true" applyFill="true" applyBorder="true" applyAlignment="true">
      <alignment vertical="center" wrapText="true"/>
    </xf>
    <xf numFmtId="0" fontId="9" fillId="2" borderId="3" xfId="0" applyFont="true" applyFill="true" applyBorder="true" applyAlignment="true">
      <alignment horizontal="center" vertical="center"/>
    </xf>
    <xf numFmtId="0" fontId="9" fillId="2" borderId="4" xfId="0" applyFont="true" applyFill="true" applyBorder="true" applyAlignment="true">
      <alignment horizontal="center" vertical="center"/>
    </xf>
    <xf numFmtId="0" fontId="9" fillId="2" borderId="13" xfId="0" applyFont="true" applyFill="true" applyBorder="true" applyAlignment="true">
      <alignment horizontal="center" vertical="center"/>
    </xf>
    <xf numFmtId="31" fontId="1" fillId="0" borderId="1" xfId="0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178" fontId="12" fillId="0" borderId="3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abSelected="1" zoomScale="70" zoomScaleNormal="70" workbookViewId="0">
      <selection activeCell="T17" sqref="T17"/>
    </sheetView>
  </sheetViews>
  <sheetFormatPr defaultColWidth="9" defaultRowHeight="13.5"/>
  <cols>
    <col min="1" max="3" width="9" style="17"/>
    <col min="4" max="4" width="22.625" style="17" customWidth="true"/>
    <col min="5" max="5" width="17.9416666666667" style="17" customWidth="true"/>
    <col min="6" max="7" width="8.625" style="17" customWidth="true"/>
    <col min="8" max="8" width="10.375" style="17"/>
    <col min="9" max="9" width="9.375" style="17"/>
    <col min="10" max="10" width="10.375" style="17"/>
    <col min="11" max="11" width="16.25" style="17" customWidth="true"/>
    <col min="12" max="13" width="9" style="17"/>
    <col min="14" max="14" width="16.3166666666667" style="17" customWidth="true"/>
    <col min="15" max="16384" width="9" style="17"/>
  </cols>
  <sheetData>
    <row r="1" s="1" customFormat="true" ht="40" customHeight="true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="2" customFormat="true" ht="30" customHeight="true" spans="1:14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50" t="s">
        <v>8</v>
      </c>
      <c r="I2" s="50" t="s">
        <v>9</v>
      </c>
      <c r="J2" s="77" t="s">
        <v>10</v>
      </c>
      <c r="K2" s="19" t="s">
        <v>11</v>
      </c>
      <c r="L2" s="78" t="s">
        <v>12</v>
      </c>
      <c r="M2" s="78" t="s">
        <v>13</v>
      </c>
      <c r="N2" s="99" t="s">
        <v>14</v>
      </c>
    </row>
    <row r="3" s="2" customFormat="true" ht="30" customHeight="true" spans="1:14">
      <c r="A3" s="19"/>
      <c r="B3" s="19"/>
      <c r="C3" s="19"/>
      <c r="D3" s="19"/>
      <c r="E3" s="19"/>
      <c r="F3" s="19"/>
      <c r="G3" s="19"/>
      <c r="H3" s="50"/>
      <c r="I3" s="50"/>
      <c r="J3" s="77"/>
      <c r="K3" s="19"/>
      <c r="L3" s="79"/>
      <c r="M3" s="79"/>
      <c r="N3" s="99"/>
    </row>
    <row r="4" s="3" customFormat="true" ht="30" customHeight="true" spans="1:14">
      <c r="A4" s="20">
        <v>1</v>
      </c>
      <c r="B4" s="21" t="s">
        <v>15</v>
      </c>
      <c r="C4" s="21" t="s">
        <v>16</v>
      </c>
      <c r="D4" s="22" t="s">
        <v>17</v>
      </c>
      <c r="E4" s="51" t="s">
        <v>18</v>
      </c>
      <c r="F4" s="21" t="s">
        <v>19</v>
      </c>
      <c r="G4" s="21" t="s">
        <v>20</v>
      </c>
      <c r="H4" s="52">
        <v>1500</v>
      </c>
      <c r="I4" s="52">
        <v>375</v>
      </c>
      <c r="J4" s="52">
        <v>1875</v>
      </c>
      <c r="K4" s="80">
        <v>44090</v>
      </c>
      <c r="L4" s="21">
        <v>16</v>
      </c>
      <c r="M4" s="21">
        <v>3</v>
      </c>
      <c r="N4" s="43"/>
    </row>
    <row r="5" s="3" customFormat="true" ht="30" customHeight="true" spans="1:14">
      <c r="A5" s="20">
        <v>2</v>
      </c>
      <c r="B5" s="21" t="s">
        <v>21</v>
      </c>
      <c r="C5" s="21" t="s">
        <v>22</v>
      </c>
      <c r="D5" s="22" t="s">
        <v>17</v>
      </c>
      <c r="E5" s="51" t="s">
        <v>23</v>
      </c>
      <c r="F5" s="21" t="s">
        <v>19</v>
      </c>
      <c r="G5" s="21" t="s">
        <v>20</v>
      </c>
      <c r="H5" s="52">
        <v>1500</v>
      </c>
      <c r="I5" s="52">
        <v>375</v>
      </c>
      <c r="J5" s="52">
        <v>1875</v>
      </c>
      <c r="K5" s="80">
        <v>43952</v>
      </c>
      <c r="L5" s="21">
        <v>20</v>
      </c>
      <c r="M5" s="21">
        <v>3</v>
      </c>
      <c r="N5" s="43"/>
    </row>
    <row r="6" s="3" customFormat="true" ht="30" customHeight="true" spans="1:14">
      <c r="A6" s="23" t="s">
        <v>24</v>
      </c>
      <c r="B6" s="24"/>
      <c r="C6" s="24"/>
      <c r="D6" s="24"/>
      <c r="E6" s="24"/>
      <c r="F6" s="24"/>
      <c r="G6" s="53"/>
      <c r="H6" s="52"/>
      <c r="I6" s="52"/>
      <c r="J6" s="52"/>
      <c r="K6" s="80"/>
      <c r="L6" s="21"/>
      <c r="M6" s="21"/>
      <c r="N6" s="43"/>
    </row>
    <row r="7" s="4" customFormat="true" ht="30" customHeight="true" spans="1:15">
      <c r="A7" s="20">
        <v>1</v>
      </c>
      <c r="B7" s="20" t="s">
        <v>25</v>
      </c>
      <c r="C7" s="20" t="s">
        <v>16</v>
      </c>
      <c r="D7" s="25" t="s">
        <v>26</v>
      </c>
      <c r="E7" s="54" t="s">
        <v>27</v>
      </c>
      <c r="F7" s="20" t="s">
        <v>19</v>
      </c>
      <c r="G7" s="20" t="s">
        <v>28</v>
      </c>
      <c r="H7" s="55">
        <v>1500</v>
      </c>
      <c r="I7" s="55">
        <f>H7*0.25</f>
        <v>375</v>
      </c>
      <c r="J7" s="55">
        <f t="shared" ref="J7:J13" si="0">H7+I7</f>
        <v>1875</v>
      </c>
      <c r="K7" s="81">
        <v>44378</v>
      </c>
      <c r="L7" s="82">
        <v>6</v>
      </c>
      <c r="M7" s="82">
        <v>3</v>
      </c>
      <c r="N7" s="100"/>
      <c r="O7" s="101"/>
    </row>
    <row r="8" s="4" customFormat="true" ht="30" customHeight="true" spans="1:15">
      <c r="A8" s="20">
        <v>2</v>
      </c>
      <c r="B8" s="20" t="s">
        <v>29</v>
      </c>
      <c r="C8" s="20" t="s">
        <v>22</v>
      </c>
      <c r="D8" s="25" t="s">
        <v>26</v>
      </c>
      <c r="E8" s="54" t="s">
        <v>30</v>
      </c>
      <c r="F8" s="20" t="s">
        <v>19</v>
      </c>
      <c r="G8" s="20" t="s">
        <v>28</v>
      </c>
      <c r="H8" s="55">
        <v>500</v>
      </c>
      <c r="I8" s="55">
        <v>125</v>
      </c>
      <c r="J8" s="55">
        <f t="shared" si="0"/>
        <v>625</v>
      </c>
      <c r="K8" s="82" t="s">
        <v>31</v>
      </c>
      <c r="L8" s="82">
        <v>0</v>
      </c>
      <c r="M8" s="82">
        <v>1</v>
      </c>
      <c r="N8" s="102"/>
      <c r="O8" s="101"/>
    </row>
    <row r="9" s="4" customFormat="true" ht="30" customHeight="true" spans="1:15">
      <c r="A9" s="20">
        <v>3</v>
      </c>
      <c r="B9" s="20" t="s">
        <v>32</v>
      </c>
      <c r="C9" s="20" t="s">
        <v>22</v>
      </c>
      <c r="D9" s="25" t="s">
        <v>26</v>
      </c>
      <c r="E9" s="54" t="s">
        <v>33</v>
      </c>
      <c r="F9" s="20" t="s">
        <v>19</v>
      </c>
      <c r="G9" s="20" t="s">
        <v>20</v>
      </c>
      <c r="H9" s="56">
        <v>1500</v>
      </c>
      <c r="I9" s="56">
        <v>375</v>
      </c>
      <c r="J9" s="56">
        <v>1875</v>
      </c>
      <c r="K9" s="82" t="s">
        <v>34</v>
      </c>
      <c r="L9" s="82">
        <v>30</v>
      </c>
      <c r="M9" s="82">
        <v>3</v>
      </c>
      <c r="N9" s="102"/>
      <c r="O9" s="101"/>
    </row>
    <row r="10" s="4" customFormat="true" ht="30" customHeight="true" spans="1:15">
      <c r="A10" s="20">
        <v>4</v>
      </c>
      <c r="B10" s="20" t="s">
        <v>35</v>
      </c>
      <c r="C10" s="20" t="s">
        <v>22</v>
      </c>
      <c r="D10" s="25" t="s">
        <v>26</v>
      </c>
      <c r="E10" s="54" t="s">
        <v>33</v>
      </c>
      <c r="F10" s="20" t="s">
        <v>19</v>
      </c>
      <c r="G10" s="20" t="s">
        <v>36</v>
      </c>
      <c r="H10" s="56">
        <v>3000</v>
      </c>
      <c r="I10" s="56">
        <v>750</v>
      </c>
      <c r="J10" s="56">
        <v>3750</v>
      </c>
      <c r="K10" s="82" t="s">
        <v>34</v>
      </c>
      <c r="L10" s="82">
        <v>30</v>
      </c>
      <c r="M10" s="82">
        <v>3</v>
      </c>
      <c r="N10" s="102"/>
      <c r="O10" s="101"/>
    </row>
    <row r="11" s="4" customFormat="true" ht="30" customHeight="true" spans="1:15">
      <c r="A11" s="20">
        <v>5</v>
      </c>
      <c r="B11" s="20" t="s">
        <v>37</v>
      </c>
      <c r="C11" s="20" t="s">
        <v>22</v>
      </c>
      <c r="D11" s="25" t="s">
        <v>26</v>
      </c>
      <c r="E11" s="54" t="s">
        <v>38</v>
      </c>
      <c r="F11" s="20" t="s">
        <v>19</v>
      </c>
      <c r="G11" s="20" t="s">
        <v>36</v>
      </c>
      <c r="H11" s="56">
        <v>3000</v>
      </c>
      <c r="I11" s="56">
        <v>750</v>
      </c>
      <c r="J11" s="56">
        <v>3750</v>
      </c>
      <c r="K11" s="82" t="s">
        <v>39</v>
      </c>
      <c r="L11" s="82">
        <v>31</v>
      </c>
      <c r="M11" s="82">
        <v>3</v>
      </c>
      <c r="N11" s="102"/>
      <c r="O11" s="101"/>
    </row>
    <row r="12" s="4" customFormat="true" ht="30" customHeight="true" spans="1:15">
      <c r="A12" s="20">
        <v>6</v>
      </c>
      <c r="B12" s="20" t="s">
        <v>40</v>
      </c>
      <c r="C12" s="20" t="s">
        <v>22</v>
      </c>
      <c r="D12" s="25" t="s">
        <v>26</v>
      </c>
      <c r="E12" s="54" t="s">
        <v>41</v>
      </c>
      <c r="F12" s="20" t="s">
        <v>19</v>
      </c>
      <c r="G12" s="20" t="s">
        <v>36</v>
      </c>
      <c r="H12" s="56">
        <v>6000</v>
      </c>
      <c r="I12" s="56">
        <f t="shared" ref="I12:I16" si="1">H12*0.25</f>
        <v>1500</v>
      </c>
      <c r="J12" s="56">
        <f t="shared" si="0"/>
        <v>7500</v>
      </c>
      <c r="K12" s="83">
        <v>44409</v>
      </c>
      <c r="L12" s="84">
        <v>2</v>
      </c>
      <c r="M12" s="84">
        <v>6</v>
      </c>
      <c r="N12" s="102"/>
      <c r="O12" s="101"/>
    </row>
    <row r="13" s="4" customFormat="true" ht="30" customHeight="true" spans="1:15">
      <c r="A13" s="20">
        <v>7</v>
      </c>
      <c r="B13" s="20" t="s">
        <v>42</v>
      </c>
      <c r="C13" s="20" t="s">
        <v>22</v>
      </c>
      <c r="D13" s="25" t="s">
        <v>26</v>
      </c>
      <c r="E13" s="54" t="s">
        <v>41</v>
      </c>
      <c r="F13" s="20" t="s">
        <v>19</v>
      </c>
      <c r="G13" s="20" t="s">
        <v>36</v>
      </c>
      <c r="H13" s="56">
        <v>6000</v>
      </c>
      <c r="I13" s="56">
        <f t="shared" si="1"/>
        <v>1500</v>
      </c>
      <c r="J13" s="56">
        <f t="shared" si="0"/>
        <v>7500</v>
      </c>
      <c r="K13" s="83">
        <v>44409</v>
      </c>
      <c r="L13" s="84">
        <v>2</v>
      </c>
      <c r="M13" s="84">
        <v>6</v>
      </c>
      <c r="N13" s="102"/>
      <c r="O13" s="101"/>
    </row>
    <row r="14" s="4" customFormat="true" ht="30" customHeight="true" spans="1:15">
      <c r="A14" s="20">
        <v>8</v>
      </c>
      <c r="B14" s="20" t="s">
        <v>43</v>
      </c>
      <c r="C14" s="20" t="s">
        <v>16</v>
      </c>
      <c r="D14" s="25" t="s">
        <v>26</v>
      </c>
      <c r="E14" s="54" t="s">
        <v>33</v>
      </c>
      <c r="F14" s="20" t="s">
        <v>19</v>
      </c>
      <c r="G14" s="20" t="s">
        <v>20</v>
      </c>
      <c r="H14" s="56">
        <v>1500</v>
      </c>
      <c r="I14" s="56">
        <v>375</v>
      </c>
      <c r="J14" s="56">
        <v>1875</v>
      </c>
      <c r="K14" s="82" t="s">
        <v>34</v>
      </c>
      <c r="L14" s="82">
        <v>30</v>
      </c>
      <c r="M14" s="82">
        <v>3</v>
      </c>
      <c r="N14" s="102"/>
      <c r="O14" s="101"/>
    </row>
    <row r="15" s="4" customFormat="true" ht="30" customHeight="true" spans="1:15">
      <c r="A15" s="20">
        <v>9</v>
      </c>
      <c r="B15" s="20" t="s">
        <v>44</v>
      </c>
      <c r="C15" s="20" t="s">
        <v>22</v>
      </c>
      <c r="D15" s="25" t="s">
        <v>26</v>
      </c>
      <c r="E15" s="54" t="s">
        <v>45</v>
      </c>
      <c r="F15" s="20" t="s">
        <v>19</v>
      </c>
      <c r="G15" s="20" t="s">
        <v>20</v>
      </c>
      <c r="H15" s="56">
        <v>3000</v>
      </c>
      <c r="I15" s="56">
        <v>750</v>
      </c>
      <c r="J15" s="56">
        <v>3750</v>
      </c>
      <c r="K15" s="82" t="s">
        <v>46</v>
      </c>
      <c r="L15" s="84">
        <v>14</v>
      </c>
      <c r="M15" s="84">
        <v>6</v>
      </c>
      <c r="N15" s="102"/>
      <c r="O15" s="101"/>
    </row>
    <row r="16" s="4" customFormat="true" ht="30" customHeight="true" spans="1:15">
      <c r="A16" s="20">
        <v>10</v>
      </c>
      <c r="B16" s="20" t="s">
        <v>47</v>
      </c>
      <c r="C16" s="20" t="s">
        <v>16</v>
      </c>
      <c r="D16" s="25" t="s">
        <v>26</v>
      </c>
      <c r="E16" s="54" t="s">
        <v>48</v>
      </c>
      <c r="F16" s="20" t="s">
        <v>19</v>
      </c>
      <c r="G16" s="20" t="s">
        <v>20</v>
      </c>
      <c r="H16" s="56">
        <v>3000</v>
      </c>
      <c r="I16" s="56">
        <f t="shared" si="1"/>
        <v>750</v>
      </c>
      <c r="J16" s="56">
        <v>3750</v>
      </c>
      <c r="K16" s="82" t="s">
        <v>46</v>
      </c>
      <c r="L16" s="82">
        <v>14</v>
      </c>
      <c r="M16" s="82">
        <v>6</v>
      </c>
      <c r="N16" s="102"/>
      <c r="O16" s="101"/>
    </row>
    <row r="17" s="4" customFormat="true" ht="30" customHeight="true" spans="1:15">
      <c r="A17" s="20">
        <v>11</v>
      </c>
      <c r="B17" s="20" t="s">
        <v>49</v>
      </c>
      <c r="C17" s="20" t="s">
        <v>22</v>
      </c>
      <c r="D17" s="25" t="s">
        <v>26</v>
      </c>
      <c r="E17" s="54" t="s">
        <v>50</v>
      </c>
      <c r="F17" s="20" t="s">
        <v>19</v>
      </c>
      <c r="G17" s="20" t="s">
        <v>20</v>
      </c>
      <c r="H17" s="56">
        <v>3000</v>
      </c>
      <c r="I17" s="56">
        <v>750</v>
      </c>
      <c r="J17" s="56">
        <f t="shared" ref="J17:J36" si="2">H17+I17</f>
        <v>3750</v>
      </c>
      <c r="K17" s="83">
        <v>44197</v>
      </c>
      <c r="L17" s="82">
        <v>9</v>
      </c>
      <c r="M17" s="82">
        <v>6</v>
      </c>
      <c r="N17" s="102"/>
      <c r="O17" s="101"/>
    </row>
    <row r="18" s="4" customFormat="true" ht="30" customHeight="true" spans="1:15">
      <c r="A18" s="20">
        <v>12</v>
      </c>
      <c r="B18" s="20" t="s">
        <v>51</v>
      </c>
      <c r="C18" s="20" t="s">
        <v>22</v>
      </c>
      <c r="D18" s="25" t="s">
        <v>26</v>
      </c>
      <c r="E18" s="54" t="s">
        <v>52</v>
      </c>
      <c r="F18" s="20" t="s">
        <v>19</v>
      </c>
      <c r="G18" s="20" t="s">
        <v>28</v>
      </c>
      <c r="H18" s="56">
        <v>3000</v>
      </c>
      <c r="I18" s="56">
        <v>750</v>
      </c>
      <c r="J18" s="56">
        <f t="shared" si="2"/>
        <v>3750</v>
      </c>
      <c r="K18" s="85">
        <v>43435</v>
      </c>
      <c r="L18" s="82">
        <v>6</v>
      </c>
      <c r="M18" s="82">
        <v>6</v>
      </c>
      <c r="N18" s="102"/>
      <c r="O18" s="101"/>
    </row>
    <row r="19" s="4" customFormat="true" ht="30" customHeight="true" spans="1:15">
      <c r="A19" s="20">
        <v>13</v>
      </c>
      <c r="B19" s="20" t="s">
        <v>53</v>
      </c>
      <c r="C19" s="20" t="s">
        <v>22</v>
      </c>
      <c r="D19" s="25" t="s">
        <v>26</v>
      </c>
      <c r="E19" s="54" t="s">
        <v>54</v>
      </c>
      <c r="F19" s="20" t="s">
        <v>19</v>
      </c>
      <c r="G19" s="20" t="s">
        <v>28</v>
      </c>
      <c r="H19" s="56">
        <v>500</v>
      </c>
      <c r="I19" s="56">
        <v>125</v>
      </c>
      <c r="J19" s="56">
        <v>625</v>
      </c>
      <c r="K19" s="83">
        <v>44228</v>
      </c>
      <c r="L19" s="82">
        <v>11</v>
      </c>
      <c r="M19" s="82">
        <v>1</v>
      </c>
      <c r="N19" s="102"/>
      <c r="O19" s="101"/>
    </row>
    <row r="20" s="4" customFormat="true" ht="30" customHeight="true" spans="1:15">
      <c r="A20" s="20">
        <v>14</v>
      </c>
      <c r="B20" s="20" t="s">
        <v>55</v>
      </c>
      <c r="C20" s="20" t="s">
        <v>22</v>
      </c>
      <c r="D20" s="25" t="s">
        <v>26</v>
      </c>
      <c r="E20" s="54" t="s">
        <v>56</v>
      </c>
      <c r="F20" s="20" t="s">
        <v>19</v>
      </c>
      <c r="G20" s="20" t="s">
        <v>28</v>
      </c>
      <c r="H20" s="56">
        <f>5*500</f>
        <v>2500</v>
      </c>
      <c r="I20" s="56">
        <f t="shared" ref="I20:I36" si="3">H20*0.25</f>
        <v>625</v>
      </c>
      <c r="J20" s="56">
        <f t="shared" si="2"/>
        <v>3125</v>
      </c>
      <c r="K20" s="82" t="s">
        <v>57</v>
      </c>
      <c r="L20" s="82">
        <v>7</v>
      </c>
      <c r="M20" s="82">
        <v>5</v>
      </c>
      <c r="N20" s="102"/>
      <c r="O20" s="101"/>
    </row>
    <row r="21" s="4" customFormat="true" ht="30" customHeight="true" spans="1:15">
      <c r="A21" s="20">
        <v>15</v>
      </c>
      <c r="B21" s="20" t="s">
        <v>58</v>
      </c>
      <c r="C21" s="20" t="s">
        <v>22</v>
      </c>
      <c r="D21" s="25" t="s">
        <v>26</v>
      </c>
      <c r="E21" s="54" t="s">
        <v>59</v>
      </c>
      <c r="F21" s="20" t="s">
        <v>19</v>
      </c>
      <c r="G21" s="20" t="s">
        <v>28</v>
      </c>
      <c r="H21" s="56">
        <v>4000</v>
      </c>
      <c r="I21" s="56">
        <f t="shared" si="3"/>
        <v>1000</v>
      </c>
      <c r="J21" s="56">
        <f t="shared" si="2"/>
        <v>5000</v>
      </c>
      <c r="K21" s="82" t="s">
        <v>57</v>
      </c>
      <c r="L21" s="84">
        <v>4</v>
      </c>
      <c r="M21" s="84">
        <v>8</v>
      </c>
      <c r="N21" s="102"/>
      <c r="O21" s="101"/>
    </row>
    <row r="22" s="4" customFormat="true" ht="30" customHeight="true" spans="1:15">
      <c r="A22" s="20">
        <v>16</v>
      </c>
      <c r="B22" s="20" t="s">
        <v>60</v>
      </c>
      <c r="C22" s="20" t="s">
        <v>22</v>
      </c>
      <c r="D22" s="25" t="s">
        <v>26</v>
      </c>
      <c r="E22" s="54" t="s">
        <v>61</v>
      </c>
      <c r="F22" s="20" t="s">
        <v>19</v>
      </c>
      <c r="G22" s="20" t="s">
        <v>28</v>
      </c>
      <c r="H22" s="56">
        <f>6*500</f>
        <v>3000</v>
      </c>
      <c r="I22" s="56">
        <f t="shared" si="3"/>
        <v>750</v>
      </c>
      <c r="J22" s="56">
        <f t="shared" si="2"/>
        <v>3750</v>
      </c>
      <c r="K22" s="83">
        <v>44317</v>
      </c>
      <c r="L22" s="84">
        <v>5</v>
      </c>
      <c r="M22" s="84">
        <v>6</v>
      </c>
      <c r="N22" s="102"/>
      <c r="O22" s="101"/>
    </row>
    <row r="23" s="4" customFormat="true" ht="30" customHeight="true" spans="1:15">
      <c r="A23" s="20">
        <v>17</v>
      </c>
      <c r="B23" s="20" t="s">
        <v>62</v>
      </c>
      <c r="C23" s="20" t="s">
        <v>22</v>
      </c>
      <c r="D23" s="25" t="s">
        <v>26</v>
      </c>
      <c r="E23" s="54" t="s">
        <v>63</v>
      </c>
      <c r="F23" s="20" t="s">
        <v>19</v>
      </c>
      <c r="G23" s="20" t="s">
        <v>28</v>
      </c>
      <c r="H23" s="56">
        <f>500*9</f>
        <v>4500</v>
      </c>
      <c r="I23" s="56">
        <f t="shared" si="3"/>
        <v>1125</v>
      </c>
      <c r="J23" s="56">
        <f t="shared" si="2"/>
        <v>5625</v>
      </c>
      <c r="K23" s="83">
        <v>44317</v>
      </c>
      <c r="L23" s="82">
        <v>2</v>
      </c>
      <c r="M23" s="82">
        <v>9</v>
      </c>
      <c r="N23" s="102"/>
      <c r="O23" s="101"/>
    </row>
    <row r="24" s="4" customFormat="true" ht="30" customHeight="true" spans="1:15">
      <c r="A24" s="20">
        <v>18</v>
      </c>
      <c r="B24" s="20" t="s">
        <v>64</v>
      </c>
      <c r="C24" s="20" t="s">
        <v>16</v>
      </c>
      <c r="D24" s="25" t="s">
        <v>26</v>
      </c>
      <c r="E24" s="54" t="s">
        <v>65</v>
      </c>
      <c r="F24" s="20" t="s">
        <v>19</v>
      </c>
      <c r="G24" s="20" t="s">
        <v>28</v>
      </c>
      <c r="H24" s="56">
        <f>500*4</f>
        <v>2000</v>
      </c>
      <c r="I24" s="56">
        <f t="shared" si="3"/>
        <v>500</v>
      </c>
      <c r="J24" s="56">
        <f t="shared" si="2"/>
        <v>2500</v>
      </c>
      <c r="K24" s="82" t="s">
        <v>66</v>
      </c>
      <c r="L24" s="82">
        <v>5</v>
      </c>
      <c r="M24" s="82">
        <v>4</v>
      </c>
      <c r="N24" s="102"/>
      <c r="O24" s="101"/>
    </row>
    <row r="25" s="4" customFormat="true" ht="30" customHeight="true" spans="1:15">
      <c r="A25" s="20">
        <v>19</v>
      </c>
      <c r="B25" s="20" t="s">
        <v>67</v>
      </c>
      <c r="C25" s="20" t="s">
        <v>16</v>
      </c>
      <c r="D25" s="25" t="s">
        <v>26</v>
      </c>
      <c r="E25" s="54" t="s">
        <v>41</v>
      </c>
      <c r="F25" s="20" t="s">
        <v>19</v>
      </c>
      <c r="G25" s="20" t="s">
        <v>28</v>
      </c>
      <c r="H25" s="56">
        <f>500*6</f>
        <v>3000</v>
      </c>
      <c r="I25" s="56">
        <f t="shared" si="3"/>
        <v>750</v>
      </c>
      <c r="J25" s="56">
        <f t="shared" si="2"/>
        <v>3750</v>
      </c>
      <c r="K25" s="83">
        <v>44409</v>
      </c>
      <c r="L25" s="82">
        <v>2</v>
      </c>
      <c r="M25" s="82">
        <v>6</v>
      </c>
      <c r="N25" s="102"/>
      <c r="O25" s="101"/>
    </row>
    <row r="26" s="4" customFormat="true" ht="30" customHeight="true" spans="1:15">
      <c r="A26" s="20">
        <v>20</v>
      </c>
      <c r="B26" s="20" t="s">
        <v>68</v>
      </c>
      <c r="C26" s="20" t="s">
        <v>16</v>
      </c>
      <c r="D26" s="25" t="s">
        <v>26</v>
      </c>
      <c r="E26" s="54" t="s">
        <v>41</v>
      </c>
      <c r="F26" s="20" t="s">
        <v>19</v>
      </c>
      <c r="G26" s="20" t="s">
        <v>28</v>
      </c>
      <c r="H26" s="56">
        <f>500*6</f>
        <v>3000</v>
      </c>
      <c r="I26" s="56">
        <f t="shared" si="3"/>
        <v>750</v>
      </c>
      <c r="J26" s="56">
        <f t="shared" si="2"/>
        <v>3750</v>
      </c>
      <c r="K26" s="83">
        <v>44409</v>
      </c>
      <c r="L26" s="82">
        <v>2</v>
      </c>
      <c r="M26" s="82">
        <v>6</v>
      </c>
      <c r="N26" s="102"/>
      <c r="O26" s="101"/>
    </row>
    <row r="27" s="4" customFormat="true" ht="30" customHeight="true" spans="1:15">
      <c r="A27" s="20">
        <v>21</v>
      </c>
      <c r="B27" s="20" t="s">
        <v>69</v>
      </c>
      <c r="C27" s="20" t="s">
        <v>16</v>
      </c>
      <c r="D27" s="25" t="s">
        <v>26</v>
      </c>
      <c r="E27" s="54" t="s">
        <v>41</v>
      </c>
      <c r="F27" s="20" t="s">
        <v>19</v>
      </c>
      <c r="G27" s="20" t="s">
        <v>28</v>
      </c>
      <c r="H27" s="56">
        <f t="shared" ref="H27:H30" si="4">500*3</f>
        <v>1500</v>
      </c>
      <c r="I27" s="56">
        <f t="shared" si="3"/>
        <v>375</v>
      </c>
      <c r="J27" s="56">
        <f t="shared" si="2"/>
        <v>1875</v>
      </c>
      <c r="K27" s="83">
        <v>44409</v>
      </c>
      <c r="L27" s="82">
        <v>5</v>
      </c>
      <c r="M27" s="82">
        <v>3</v>
      </c>
      <c r="N27" s="102"/>
      <c r="O27" s="101"/>
    </row>
    <row r="28" s="4" customFormat="true" ht="30" customHeight="true" spans="1:15">
      <c r="A28" s="20">
        <v>22</v>
      </c>
      <c r="B28" s="20" t="s">
        <v>70</v>
      </c>
      <c r="C28" s="20" t="s">
        <v>16</v>
      </c>
      <c r="D28" s="25" t="s">
        <v>26</v>
      </c>
      <c r="E28" s="54" t="s">
        <v>41</v>
      </c>
      <c r="F28" s="20" t="s">
        <v>19</v>
      </c>
      <c r="G28" s="20" t="s">
        <v>28</v>
      </c>
      <c r="H28" s="56">
        <f t="shared" si="4"/>
        <v>1500</v>
      </c>
      <c r="I28" s="56">
        <f t="shared" si="3"/>
        <v>375</v>
      </c>
      <c r="J28" s="56">
        <f t="shared" si="2"/>
        <v>1875</v>
      </c>
      <c r="K28" s="83">
        <v>44409</v>
      </c>
      <c r="L28" s="82">
        <v>5</v>
      </c>
      <c r="M28" s="82">
        <v>3</v>
      </c>
      <c r="N28" s="102"/>
      <c r="O28" s="101"/>
    </row>
    <row r="29" s="4" customFormat="true" ht="30" customHeight="true" spans="1:15">
      <c r="A29" s="20">
        <v>23</v>
      </c>
      <c r="B29" s="20" t="s">
        <v>71</v>
      </c>
      <c r="C29" s="20" t="s">
        <v>16</v>
      </c>
      <c r="D29" s="25" t="s">
        <v>26</v>
      </c>
      <c r="E29" s="54" t="s">
        <v>41</v>
      </c>
      <c r="F29" s="20" t="s">
        <v>19</v>
      </c>
      <c r="G29" s="20" t="s">
        <v>28</v>
      </c>
      <c r="H29" s="56">
        <f t="shared" si="4"/>
        <v>1500</v>
      </c>
      <c r="I29" s="56">
        <f t="shared" si="3"/>
        <v>375</v>
      </c>
      <c r="J29" s="56">
        <f t="shared" si="2"/>
        <v>1875</v>
      </c>
      <c r="K29" s="83">
        <v>44409</v>
      </c>
      <c r="L29" s="82">
        <v>5</v>
      </c>
      <c r="M29" s="82">
        <v>3</v>
      </c>
      <c r="N29" s="102"/>
      <c r="O29" s="101"/>
    </row>
    <row r="30" s="4" customFormat="true" ht="30" customHeight="true" spans="1:15">
      <c r="A30" s="20">
        <v>24</v>
      </c>
      <c r="B30" s="20" t="s">
        <v>72</v>
      </c>
      <c r="C30" s="20" t="s">
        <v>22</v>
      </c>
      <c r="D30" s="25" t="s">
        <v>26</v>
      </c>
      <c r="E30" s="54" t="s">
        <v>41</v>
      </c>
      <c r="F30" s="20" t="s">
        <v>19</v>
      </c>
      <c r="G30" s="20" t="s">
        <v>28</v>
      </c>
      <c r="H30" s="56">
        <f t="shared" si="4"/>
        <v>1500</v>
      </c>
      <c r="I30" s="56">
        <f t="shared" si="3"/>
        <v>375</v>
      </c>
      <c r="J30" s="56">
        <f t="shared" si="2"/>
        <v>1875</v>
      </c>
      <c r="K30" s="83">
        <v>44409</v>
      </c>
      <c r="L30" s="82">
        <v>5</v>
      </c>
      <c r="M30" s="82">
        <v>3</v>
      </c>
      <c r="N30" s="102"/>
      <c r="O30" s="101"/>
    </row>
    <row r="31" s="4" customFormat="true" ht="30" customHeight="true" spans="1:15">
      <c r="A31" s="20">
        <v>25</v>
      </c>
      <c r="B31" s="20" t="s">
        <v>73</v>
      </c>
      <c r="C31" s="20" t="s">
        <v>22</v>
      </c>
      <c r="D31" s="25" t="s">
        <v>26</v>
      </c>
      <c r="E31" s="54" t="s">
        <v>74</v>
      </c>
      <c r="F31" s="20" t="s">
        <v>19</v>
      </c>
      <c r="G31" s="20" t="s">
        <v>28</v>
      </c>
      <c r="H31" s="56">
        <f>500*7</f>
        <v>3500</v>
      </c>
      <c r="I31" s="56">
        <f t="shared" si="3"/>
        <v>875</v>
      </c>
      <c r="J31" s="56">
        <f t="shared" si="2"/>
        <v>4375</v>
      </c>
      <c r="K31" s="82" t="s">
        <v>75</v>
      </c>
      <c r="L31" s="82">
        <v>0</v>
      </c>
      <c r="M31" s="82">
        <v>7</v>
      </c>
      <c r="N31" s="102"/>
      <c r="O31" s="101"/>
    </row>
    <row r="32" s="5" customFormat="true" ht="30" customHeight="true" spans="1:14">
      <c r="A32" s="20">
        <v>26</v>
      </c>
      <c r="B32" s="26" t="s">
        <v>76</v>
      </c>
      <c r="C32" s="26" t="s">
        <v>22</v>
      </c>
      <c r="D32" s="25" t="s">
        <v>26</v>
      </c>
      <c r="E32" s="57" t="s">
        <v>41</v>
      </c>
      <c r="F32" s="26" t="s">
        <v>19</v>
      </c>
      <c r="G32" s="26" t="s">
        <v>36</v>
      </c>
      <c r="H32" s="55">
        <f>6*1000</f>
        <v>6000</v>
      </c>
      <c r="I32" s="55">
        <f t="shared" si="3"/>
        <v>1500</v>
      </c>
      <c r="J32" s="55">
        <f t="shared" si="2"/>
        <v>7500</v>
      </c>
      <c r="K32" s="86">
        <v>44409</v>
      </c>
      <c r="L32" s="84">
        <v>2</v>
      </c>
      <c r="M32" s="84">
        <v>6</v>
      </c>
      <c r="N32" s="103"/>
    </row>
    <row r="33" s="5" customFormat="true" ht="30" customHeight="true" spans="1:14">
      <c r="A33" s="20">
        <v>27</v>
      </c>
      <c r="B33" s="26" t="s">
        <v>77</v>
      </c>
      <c r="C33" s="26" t="s">
        <v>22</v>
      </c>
      <c r="D33" s="25" t="s">
        <v>26</v>
      </c>
      <c r="E33" s="57" t="s">
        <v>41</v>
      </c>
      <c r="F33" s="26" t="s">
        <v>19</v>
      </c>
      <c r="G33" s="26" t="s">
        <v>36</v>
      </c>
      <c r="H33" s="55">
        <f>6*1000</f>
        <v>6000</v>
      </c>
      <c r="I33" s="55">
        <f t="shared" si="3"/>
        <v>1500</v>
      </c>
      <c r="J33" s="55">
        <f t="shared" si="2"/>
        <v>7500</v>
      </c>
      <c r="K33" s="86">
        <v>44409</v>
      </c>
      <c r="L33" s="84">
        <v>2</v>
      </c>
      <c r="M33" s="84">
        <v>6</v>
      </c>
      <c r="N33" s="103"/>
    </row>
    <row r="34" s="5" customFormat="true" ht="30" customHeight="true" spans="1:14">
      <c r="A34" s="20">
        <v>28</v>
      </c>
      <c r="B34" s="26" t="s">
        <v>78</v>
      </c>
      <c r="C34" s="26" t="s">
        <v>16</v>
      </c>
      <c r="D34" s="25" t="s">
        <v>26</v>
      </c>
      <c r="E34" s="57" t="s">
        <v>41</v>
      </c>
      <c r="F34" s="26" t="s">
        <v>19</v>
      </c>
      <c r="G34" s="26" t="s">
        <v>20</v>
      </c>
      <c r="H34" s="55">
        <f t="shared" ref="H34:H36" si="5">500*6</f>
        <v>3000</v>
      </c>
      <c r="I34" s="55">
        <f t="shared" si="3"/>
        <v>750</v>
      </c>
      <c r="J34" s="55">
        <f t="shared" si="2"/>
        <v>3750</v>
      </c>
      <c r="K34" s="86">
        <v>44409</v>
      </c>
      <c r="L34" s="84">
        <v>2</v>
      </c>
      <c r="M34" s="84">
        <v>6</v>
      </c>
      <c r="N34" s="103"/>
    </row>
    <row r="35" s="5" customFormat="true" ht="30" customHeight="true" spans="1:14">
      <c r="A35" s="20">
        <v>29</v>
      </c>
      <c r="B35" s="26" t="s">
        <v>79</v>
      </c>
      <c r="C35" s="26" t="s">
        <v>22</v>
      </c>
      <c r="D35" s="25" t="s">
        <v>26</v>
      </c>
      <c r="E35" s="57" t="s">
        <v>41</v>
      </c>
      <c r="F35" s="26" t="s">
        <v>19</v>
      </c>
      <c r="G35" s="26" t="s">
        <v>28</v>
      </c>
      <c r="H35" s="55">
        <f t="shared" si="5"/>
        <v>3000</v>
      </c>
      <c r="I35" s="55">
        <f t="shared" si="3"/>
        <v>750</v>
      </c>
      <c r="J35" s="55">
        <f t="shared" si="2"/>
        <v>3750</v>
      </c>
      <c r="K35" s="86">
        <v>44409</v>
      </c>
      <c r="L35" s="84">
        <v>2</v>
      </c>
      <c r="M35" s="84">
        <v>6</v>
      </c>
      <c r="N35" s="103"/>
    </row>
    <row r="36" s="5" customFormat="true" ht="30" customHeight="true" spans="1:14">
      <c r="A36" s="27">
        <v>30</v>
      </c>
      <c r="B36" s="28" t="s">
        <v>80</v>
      </c>
      <c r="C36" s="28" t="s">
        <v>16</v>
      </c>
      <c r="D36" s="29" t="s">
        <v>26</v>
      </c>
      <c r="E36" s="58" t="s">
        <v>41</v>
      </c>
      <c r="F36" s="26" t="s">
        <v>19</v>
      </c>
      <c r="G36" s="26" t="s">
        <v>28</v>
      </c>
      <c r="H36" s="55">
        <f t="shared" si="5"/>
        <v>3000</v>
      </c>
      <c r="I36" s="55">
        <f t="shared" si="3"/>
        <v>750</v>
      </c>
      <c r="J36" s="55">
        <f t="shared" si="2"/>
        <v>3750</v>
      </c>
      <c r="K36" s="86">
        <v>44409</v>
      </c>
      <c r="L36" s="84">
        <v>2</v>
      </c>
      <c r="M36" s="84">
        <v>6</v>
      </c>
      <c r="N36" s="103"/>
    </row>
    <row r="37" s="4" customFormat="true" ht="30" customHeight="true" spans="1:14">
      <c r="A37" s="27">
        <v>31</v>
      </c>
      <c r="B37" s="20" t="s">
        <v>81</v>
      </c>
      <c r="C37" s="20" t="s">
        <v>22</v>
      </c>
      <c r="D37" s="29" t="s">
        <v>26</v>
      </c>
      <c r="E37" s="54" t="s">
        <v>82</v>
      </c>
      <c r="F37" s="20" t="s">
        <v>19</v>
      </c>
      <c r="G37" s="20" t="s">
        <v>28</v>
      </c>
      <c r="H37" s="56">
        <v>6000</v>
      </c>
      <c r="I37" s="56">
        <v>1500</v>
      </c>
      <c r="J37" s="56">
        <v>7500</v>
      </c>
      <c r="K37" s="82" t="s">
        <v>83</v>
      </c>
      <c r="L37" s="82">
        <v>0</v>
      </c>
      <c r="M37" s="82">
        <v>12</v>
      </c>
      <c r="N37" s="102"/>
    </row>
    <row r="38" s="4" customFormat="true" ht="30" customHeight="true" spans="1:14">
      <c r="A38" s="27">
        <v>32</v>
      </c>
      <c r="B38" s="27" t="s">
        <v>84</v>
      </c>
      <c r="C38" s="27" t="s">
        <v>22</v>
      </c>
      <c r="D38" s="29" t="s">
        <v>26</v>
      </c>
      <c r="E38" s="59" t="s">
        <v>85</v>
      </c>
      <c r="F38" s="27" t="s">
        <v>19</v>
      </c>
      <c r="G38" s="27" t="s">
        <v>36</v>
      </c>
      <c r="H38" s="60">
        <v>3000</v>
      </c>
      <c r="I38" s="60">
        <v>750</v>
      </c>
      <c r="J38" s="60">
        <v>3750</v>
      </c>
      <c r="K38" s="82" t="s">
        <v>86</v>
      </c>
      <c r="L38" s="82">
        <v>7</v>
      </c>
      <c r="M38" s="82">
        <v>3</v>
      </c>
      <c r="N38" s="102"/>
    </row>
    <row r="39" s="5" customFormat="true" ht="30" customHeight="true" spans="1:14">
      <c r="A39" s="30" t="s">
        <v>87</v>
      </c>
      <c r="B39" s="30"/>
      <c r="C39" s="30"/>
      <c r="D39" s="30"/>
      <c r="E39" s="30"/>
      <c r="F39" s="30"/>
      <c r="G39" s="30"/>
      <c r="H39" s="61"/>
      <c r="I39" s="61"/>
      <c r="J39" s="61"/>
      <c r="K39" s="87"/>
      <c r="L39" s="88"/>
      <c r="M39" s="88"/>
      <c r="N39" s="104"/>
    </row>
    <row r="40" s="6" customFormat="true" ht="30" customHeight="true" spans="1:15">
      <c r="A40" s="31">
        <v>1</v>
      </c>
      <c r="B40" s="32" t="s">
        <v>88</v>
      </c>
      <c r="C40" s="32" t="s">
        <v>16</v>
      </c>
      <c r="D40" s="32" t="s">
        <v>89</v>
      </c>
      <c r="E40" s="62" t="s">
        <v>90</v>
      </c>
      <c r="F40" s="32" t="s">
        <v>19</v>
      </c>
      <c r="G40" s="32" t="s">
        <v>28</v>
      </c>
      <c r="H40" s="63">
        <v>3000</v>
      </c>
      <c r="I40" s="63">
        <f>H40*0.25</f>
        <v>750</v>
      </c>
      <c r="J40" s="63">
        <v>3750</v>
      </c>
      <c r="K40" s="89">
        <v>44409</v>
      </c>
      <c r="L40" s="90" t="s">
        <v>91</v>
      </c>
      <c r="M40" s="90">
        <v>6</v>
      </c>
      <c r="N40" s="42"/>
      <c r="O40" s="101"/>
    </row>
    <row r="41" s="6" customFormat="true" ht="30" customHeight="true" spans="1:15">
      <c r="A41" s="23" t="s">
        <v>92</v>
      </c>
      <c r="B41" s="24"/>
      <c r="C41" s="24"/>
      <c r="D41" s="24"/>
      <c r="E41" s="24"/>
      <c r="F41" s="24"/>
      <c r="G41" s="53"/>
      <c r="H41" s="64"/>
      <c r="I41" s="64"/>
      <c r="J41" s="64"/>
      <c r="K41" s="89"/>
      <c r="L41" s="90"/>
      <c r="M41" s="90"/>
      <c r="N41" s="42"/>
      <c r="O41" s="101"/>
    </row>
    <row r="42" s="6" customFormat="true" ht="30" customHeight="true" spans="1:15">
      <c r="A42" s="31">
        <v>1</v>
      </c>
      <c r="B42" s="33" t="s">
        <v>93</v>
      </c>
      <c r="C42" s="33" t="s">
        <v>22</v>
      </c>
      <c r="D42" s="34" t="s">
        <v>94</v>
      </c>
      <c r="E42" s="34" t="s">
        <v>95</v>
      </c>
      <c r="F42" s="34" t="s">
        <v>19</v>
      </c>
      <c r="G42" s="34" t="s">
        <v>36</v>
      </c>
      <c r="H42" s="65">
        <f>1000*M42</f>
        <v>5000</v>
      </c>
      <c r="I42" s="65">
        <f>H42/0.8-H42</f>
        <v>1250</v>
      </c>
      <c r="J42" s="65">
        <f t="shared" ref="J42:J46" si="6">H42+I42</f>
        <v>6250</v>
      </c>
      <c r="K42" s="89">
        <v>43521</v>
      </c>
      <c r="L42" s="91" t="s">
        <v>96</v>
      </c>
      <c r="M42" s="105">
        <v>5</v>
      </c>
      <c r="N42" s="106"/>
      <c r="O42" s="101"/>
    </row>
    <row r="43" s="6" customFormat="true" ht="30" customHeight="true" spans="1:14">
      <c r="A43" s="31">
        <v>2</v>
      </c>
      <c r="B43" s="35" t="s">
        <v>97</v>
      </c>
      <c r="C43" s="35" t="s">
        <v>22</v>
      </c>
      <c r="D43" s="35" t="s">
        <v>94</v>
      </c>
      <c r="E43" s="35" t="s">
        <v>98</v>
      </c>
      <c r="F43" s="35" t="s">
        <v>19</v>
      </c>
      <c r="G43" s="66" t="s">
        <v>28</v>
      </c>
      <c r="H43" s="65">
        <f>500*M43</f>
        <v>1500</v>
      </c>
      <c r="I43" s="65">
        <f>H43/0.8-H43</f>
        <v>375</v>
      </c>
      <c r="J43" s="65">
        <f t="shared" si="6"/>
        <v>1875</v>
      </c>
      <c r="K43" s="89">
        <v>44287</v>
      </c>
      <c r="L43" s="43">
        <v>9</v>
      </c>
      <c r="M43" s="105">
        <v>3</v>
      </c>
      <c r="N43" s="43"/>
    </row>
    <row r="44" s="6" customFormat="true" ht="30" customHeight="true" spans="1:15">
      <c r="A44" s="36" t="s">
        <v>99</v>
      </c>
      <c r="B44" s="37"/>
      <c r="C44" s="37"/>
      <c r="D44" s="37"/>
      <c r="E44" s="37"/>
      <c r="F44" s="37"/>
      <c r="G44" s="37"/>
      <c r="H44" s="67"/>
      <c r="I44" s="67"/>
      <c r="J44" s="67"/>
      <c r="K44" s="89"/>
      <c r="L44" s="43"/>
      <c r="M44" s="105"/>
      <c r="N44" s="43"/>
      <c r="O44" s="7"/>
    </row>
    <row r="45" s="6" customFormat="true" ht="30" customHeight="true" spans="1:15">
      <c r="A45" s="38">
        <v>1</v>
      </c>
      <c r="B45" s="35" t="s">
        <v>100</v>
      </c>
      <c r="C45" s="35" t="s">
        <v>16</v>
      </c>
      <c r="D45" s="35" t="s">
        <v>101</v>
      </c>
      <c r="E45" s="35" t="s">
        <v>102</v>
      </c>
      <c r="F45" s="35" t="s">
        <v>19</v>
      </c>
      <c r="G45" s="68" t="s">
        <v>36</v>
      </c>
      <c r="H45" s="69">
        <v>8000</v>
      </c>
      <c r="I45" s="69">
        <v>2000</v>
      </c>
      <c r="J45" s="69">
        <v>10000</v>
      </c>
      <c r="K45" s="89">
        <v>44409</v>
      </c>
      <c r="L45" s="43">
        <v>0</v>
      </c>
      <c r="M45" s="107">
        <v>8</v>
      </c>
      <c r="N45" s="43"/>
      <c r="O45" s="101"/>
    </row>
    <row r="46" s="7" customFormat="true" ht="30" customHeight="true" spans="1:15">
      <c r="A46" s="38">
        <v>2</v>
      </c>
      <c r="B46" s="39" t="s">
        <v>103</v>
      </c>
      <c r="C46" s="39" t="s">
        <v>22</v>
      </c>
      <c r="D46" s="35" t="s">
        <v>104</v>
      </c>
      <c r="E46" s="35" t="s">
        <v>105</v>
      </c>
      <c r="F46" s="39" t="s">
        <v>19</v>
      </c>
      <c r="G46" s="68" t="s">
        <v>36</v>
      </c>
      <c r="H46" s="69">
        <v>20000</v>
      </c>
      <c r="I46" s="69">
        <f>H46*0.25</f>
        <v>5000</v>
      </c>
      <c r="J46" s="69">
        <f t="shared" si="6"/>
        <v>25000</v>
      </c>
      <c r="K46" s="92">
        <v>43647</v>
      </c>
      <c r="L46" s="90">
        <v>13</v>
      </c>
      <c r="M46" s="90">
        <v>20</v>
      </c>
      <c r="N46" s="43"/>
      <c r="O46" s="101"/>
    </row>
    <row r="47" s="7" customFormat="true" ht="30" customHeight="true" spans="1:15">
      <c r="A47" s="38">
        <v>3</v>
      </c>
      <c r="B47" s="39" t="s">
        <v>106</v>
      </c>
      <c r="C47" s="39" t="s">
        <v>16</v>
      </c>
      <c r="D47" s="35" t="s">
        <v>104</v>
      </c>
      <c r="E47" s="35" t="s">
        <v>107</v>
      </c>
      <c r="F47" s="39" t="s">
        <v>19</v>
      </c>
      <c r="G47" s="68" t="s">
        <v>36</v>
      </c>
      <c r="H47" s="69">
        <v>9000</v>
      </c>
      <c r="I47" s="69">
        <v>2250</v>
      </c>
      <c r="J47" s="69">
        <v>11250</v>
      </c>
      <c r="K47" s="89">
        <v>44018</v>
      </c>
      <c r="L47" s="90">
        <v>12</v>
      </c>
      <c r="M47" s="90">
        <v>9</v>
      </c>
      <c r="N47" s="43"/>
      <c r="O47" s="101"/>
    </row>
    <row r="48" s="7" customFormat="true" ht="30" customHeight="true" spans="1:15">
      <c r="A48" s="38">
        <v>4</v>
      </c>
      <c r="B48" s="39" t="s">
        <v>108</v>
      </c>
      <c r="C48" s="39" t="s">
        <v>16</v>
      </c>
      <c r="D48" s="35" t="s">
        <v>104</v>
      </c>
      <c r="E48" s="35" t="s">
        <v>109</v>
      </c>
      <c r="F48" s="39" t="s">
        <v>19</v>
      </c>
      <c r="G48" s="68" t="s">
        <v>28</v>
      </c>
      <c r="H48" s="69">
        <v>500</v>
      </c>
      <c r="I48" s="69">
        <v>125</v>
      </c>
      <c r="J48" s="69">
        <v>625</v>
      </c>
      <c r="K48" s="89">
        <v>44044</v>
      </c>
      <c r="L48" s="93">
        <v>11</v>
      </c>
      <c r="M48" s="93">
        <v>1</v>
      </c>
      <c r="N48" s="43"/>
      <c r="O48" s="101"/>
    </row>
    <row r="49" s="7" customFormat="true" ht="30" customHeight="true" spans="1:15">
      <c r="A49" s="38">
        <v>5</v>
      </c>
      <c r="B49" s="39" t="s">
        <v>110</v>
      </c>
      <c r="C49" s="39" t="s">
        <v>22</v>
      </c>
      <c r="D49" s="35" t="s">
        <v>104</v>
      </c>
      <c r="E49" s="35" t="s">
        <v>111</v>
      </c>
      <c r="F49" s="39" t="s">
        <v>19</v>
      </c>
      <c r="G49" s="68" t="s">
        <v>36</v>
      </c>
      <c r="H49" s="69">
        <v>9000</v>
      </c>
      <c r="I49" s="69">
        <v>2250</v>
      </c>
      <c r="J49" s="69">
        <v>11250</v>
      </c>
      <c r="K49" s="89">
        <v>44027</v>
      </c>
      <c r="L49" s="93">
        <v>12</v>
      </c>
      <c r="M49" s="93">
        <v>9</v>
      </c>
      <c r="N49" s="43"/>
      <c r="O49" s="101"/>
    </row>
    <row r="50" s="7" customFormat="true" ht="30" customHeight="true" spans="1:15">
      <c r="A50" s="40" t="s">
        <v>112</v>
      </c>
      <c r="B50" s="41"/>
      <c r="C50" s="41"/>
      <c r="D50" s="41"/>
      <c r="E50" s="41"/>
      <c r="F50" s="41"/>
      <c r="G50" s="41"/>
      <c r="H50" s="69"/>
      <c r="I50" s="69"/>
      <c r="J50" s="69"/>
      <c r="K50" s="89"/>
      <c r="L50" s="93"/>
      <c r="M50" s="93"/>
      <c r="N50" s="43"/>
      <c r="O50" s="101"/>
    </row>
    <row r="51" s="8" customFormat="true" ht="30" customHeight="true" spans="1:15">
      <c r="A51" s="20">
        <v>1</v>
      </c>
      <c r="B51" s="42" t="s">
        <v>113</v>
      </c>
      <c r="C51" s="42" t="s">
        <v>16</v>
      </c>
      <c r="D51" s="42" t="s">
        <v>114</v>
      </c>
      <c r="E51" s="42" t="s">
        <v>115</v>
      </c>
      <c r="F51" s="42" t="s">
        <v>19</v>
      </c>
      <c r="G51" s="42" t="s">
        <v>28</v>
      </c>
      <c r="H51" s="70">
        <v>3500</v>
      </c>
      <c r="I51" s="70">
        <f>H51*0.25</f>
        <v>875</v>
      </c>
      <c r="J51" s="70">
        <f>H51+I51</f>
        <v>4375</v>
      </c>
      <c r="K51" s="81">
        <v>44440</v>
      </c>
      <c r="L51" s="94" t="s">
        <v>116</v>
      </c>
      <c r="M51" s="94" t="s">
        <v>117</v>
      </c>
      <c r="N51" s="108"/>
      <c r="O51" s="101"/>
    </row>
    <row r="52" s="8" customFormat="true" ht="30" customHeight="true" spans="1:15">
      <c r="A52" s="20">
        <v>2</v>
      </c>
      <c r="B52" s="42" t="s">
        <v>118</v>
      </c>
      <c r="C52" s="42" t="s">
        <v>16</v>
      </c>
      <c r="D52" s="42" t="s">
        <v>114</v>
      </c>
      <c r="E52" s="42" t="s">
        <v>115</v>
      </c>
      <c r="F52" s="42" t="s">
        <v>19</v>
      </c>
      <c r="G52" s="42" t="s">
        <v>28</v>
      </c>
      <c r="H52" s="70">
        <v>3500</v>
      </c>
      <c r="I52" s="70">
        <f>H52*0.25</f>
        <v>875</v>
      </c>
      <c r="J52" s="70">
        <f>H52+I52</f>
        <v>4375</v>
      </c>
      <c r="K52" s="81">
        <v>44440</v>
      </c>
      <c r="L52" s="94" t="s">
        <v>116</v>
      </c>
      <c r="M52" s="94" t="s">
        <v>117</v>
      </c>
      <c r="N52" s="108"/>
      <c r="O52" s="101"/>
    </row>
    <row r="53" s="9" customFormat="true" ht="30" customHeight="true" spans="1:15">
      <c r="A53" s="20">
        <v>3</v>
      </c>
      <c r="B53" s="43" t="s">
        <v>119</v>
      </c>
      <c r="C53" s="43" t="s">
        <v>16</v>
      </c>
      <c r="D53" s="43" t="s">
        <v>120</v>
      </c>
      <c r="E53" s="71" t="s">
        <v>121</v>
      </c>
      <c r="F53" s="43" t="s">
        <v>19</v>
      </c>
      <c r="G53" s="43" t="s">
        <v>28</v>
      </c>
      <c r="H53" s="65">
        <v>6000</v>
      </c>
      <c r="I53" s="65">
        <v>1500</v>
      </c>
      <c r="J53" s="65">
        <v>7500</v>
      </c>
      <c r="K53" s="89">
        <v>43983</v>
      </c>
      <c r="L53" s="91">
        <v>0</v>
      </c>
      <c r="M53" s="91" t="s">
        <v>122</v>
      </c>
      <c r="N53" s="43"/>
      <c r="O53" s="101"/>
    </row>
    <row r="54" s="9" customFormat="true" ht="30" customHeight="true" spans="1:15">
      <c r="A54" s="20">
        <v>4</v>
      </c>
      <c r="B54" s="43" t="s">
        <v>123</v>
      </c>
      <c r="C54" s="43" t="s">
        <v>16</v>
      </c>
      <c r="D54" s="43" t="s">
        <v>120</v>
      </c>
      <c r="E54" s="71" t="s">
        <v>121</v>
      </c>
      <c r="F54" s="43" t="s">
        <v>19</v>
      </c>
      <c r="G54" s="43" t="s">
        <v>28</v>
      </c>
      <c r="H54" s="65">
        <v>6000</v>
      </c>
      <c r="I54" s="65">
        <v>1500</v>
      </c>
      <c r="J54" s="65">
        <v>7500</v>
      </c>
      <c r="K54" s="89">
        <v>43678</v>
      </c>
      <c r="L54" s="43">
        <v>0</v>
      </c>
      <c r="M54" s="43">
        <v>12</v>
      </c>
      <c r="N54" s="106"/>
      <c r="O54" s="101"/>
    </row>
    <row r="55" s="10" customFormat="true" ht="30" customHeight="true" spans="1:14">
      <c r="A55" s="20">
        <v>5</v>
      </c>
      <c r="B55" s="43" t="s">
        <v>124</v>
      </c>
      <c r="C55" s="43" t="s">
        <v>16</v>
      </c>
      <c r="D55" s="43" t="s">
        <v>125</v>
      </c>
      <c r="E55" s="43" t="s">
        <v>126</v>
      </c>
      <c r="F55" s="43" t="s">
        <v>19</v>
      </c>
      <c r="G55" s="43" t="s">
        <v>36</v>
      </c>
      <c r="H55" s="70">
        <v>15000</v>
      </c>
      <c r="I55" s="70">
        <f>H55/0.8-H55</f>
        <v>3750</v>
      </c>
      <c r="J55" s="70">
        <f>SUM(H55:I55)</f>
        <v>18750</v>
      </c>
      <c r="K55" s="95">
        <v>43678</v>
      </c>
      <c r="L55" s="20">
        <v>14</v>
      </c>
      <c r="M55" s="20">
        <v>15</v>
      </c>
      <c r="N55" s="43"/>
    </row>
    <row r="56" s="10" customFormat="true" ht="30" customHeight="true" spans="1:14">
      <c r="A56" s="20">
        <v>6</v>
      </c>
      <c r="B56" s="44" t="s">
        <v>127</v>
      </c>
      <c r="C56" s="44" t="s">
        <v>22</v>
      </c>
      <c r="D56" s="44" t="s">
        <v>125</v>
      </c>
      <c r="E56" s="44" t="s">
        <v>126</v>
      </c>
      <c r="F56" s="44" t="s">
        <v>19</v>
      </c>
      <c r="G56" s="44" t="s">
        <v>20</v>
      </c>
      <c r="H56" s="70">
        <v>6000</v>
      </c>
      <c r="I56" s="70">
        <f>J56-H56</f>
        <v>1500</v>
      </c>
      <c r="J56" s="70">
        <f>H56/0.8</f>
        <v>7500</v>
      </c>
      <c r="K56" s="96">
        <v>43678</v>
      </c>
      <c r="L56" s="27">
        <v>17</v>
      </c>
      <c r="M56" s="27">
        <v>12</v>
      </c>
      <c r="N56" s="43"/>
    </row>
    <row r="57" s="10" customFormat="true" ht="30" customHeight="true" spans="1:14">
      <c r="A57" s="20">
        <v>7</v>
      </c>
      <c r="B57" s="43" t="s">
        <v>128</v>
      </c>
      <c r="C57" s="43" t="s">
        <v>16</v>
      </c>
      <c r="D57" s="43" t="s">
        <v>125</v>
      </c>
      <c r="E57" s="43" t="s">
        <v>129</v>
      </c>
      <c r="F57" s="43" t="s">
        <v>19</v>
      </c>
      <c r="G57" s="43" t="s">
        <v>36</v>
      </c>
      <c r="H57" s="70">
        <v>12000</v>
      </c>
      <c r="I57" s="70">
        <f>H57/0.8-H57</f>
        <v>3000</v>
      </c>
      <c r="J57" s="70">
        <f>SUM(H57:I57)</f>
        <v>15000</v>
      </c>
      <c r="K57" s="95">
        <v>44044</v>
      </c>
      <c r="L57" s="42">
        <v>5</v>
      </c>
      <c r="M57" s="42">
        <v>12</v>
      </c>
      <c r="N57" s="43"/>
    </row>
    <row r="58" s="10" customFormat="true" ht="30" customHeight="true" spans="1:14">
      <c r="A58" s="20">
        <v>8</v>
      </c>
      <c r="B58" s="43" t="s">
        <v>130</v>
      </c>
      <c r="C58" s="43" t="s">
        <v>16</v>
      </c>
      <c r="D58" s="43" t="s">
        <v>131</v>
      </c>
      <c r="E58" s="43" t="s">
        <v>132</v>
      </c>
      <c r="F58" s="43" t="s">
        <v>19</v>
      </c>
      <c r="G58" s="43" t="s">
        <v>28</v>
      </c>
      <c r="H58" s="70">
        <v>2000</v>
      </c>
      <c r="I58" s="70">
        <v>500</v>
      </c>
      <c r="J58" s="70">
        <v>2500</v>
      </c>
      <c r="K58" s="95">
        <v>44440</v>
      </c>
      <c r="L58" s="42">
        <v>1</v>
      </c>
      <c r="M58" s="42">
        <v>4</v>
      </c>
      <c r="N58" s="43"/>
    </row>
    <row r="59" s="11" customFormat="true" ht="30" customHeight="true" spans="1:15">
      <c r="A59" s="45" t="s">
        <v>133</v>
      </c>
      <c r="B59" s="46"/>
      <c r="C59" s="46"/>
      <c r="D59" s="46"/>
      <c r="E59" s="46"/>
      <c r="F59" s="46"/>
      <c r="G59" s="72"/>
      <c r="H59" s="65"/>
      <c r="I59" s="65"/>
      <c r="J59" s="65"/>
      <c r="K59" s="89"/>
      <c r="L59" s="43"/>
      <c r="M59" s="43"/>
      <c r="N59" s="43"/>
      <c r="O59" s="101"/>
    </row>
    <row r="60" s="12" customFormat="true" ht="30" customHeight="true" spans="1:15">
      <c r="A60" s="20">
        <v>1</v>
      </c>
      <c r="B60" s="47" t="s">
        <v>134</v>
      </c>
      <c r="C60" s="47" t="s">
        <v>22</v>
      </c>
      <c r="D60" s="42" t="s">
        <v>135</v>
      </c>
      <c r="E60" s="42" t="s">
        <v>136</v>
      </c>
      <c r="F60" s="47" t="s">
        <v>19</v>
      </c>
      <c r="G60" s="47" t="s">
        <v>137</v>
      </c>
      <c r="H60" s="73">
        <f>3*1500</f>
        <v>4500</v>
      </c>
      <c r="I60" s="70">
        <f t="shared" ref="I60:I67" si="7">H60*0.25</f>
        <v>1125</v>
      </c>
      <c r="J60" s="70">
        <f t="shared" ref="J60:J66" si="8">H60+I60</f>
        <v>5625</v>
      </c>
      <c r="K60" s="95">
        <v>44136</v>
      </c>
      <c r="L60" s="42">
        <v>14</v>
      </c>
      <c r="M60" s="42">
        <v>3</v>
      </c>
      <c r="N60" s="43"/>
      <c r="O60" s="101"/>
    </row>
    <row r="61" s="12" customFormat="true" ht="30" customHeight="true" spans="1:15">
      <c r="A61" s="20">
        <v>2</v>
      </c>
      <c r="B61" s="43" t="s">
        <v>138</v>
      </c>
      <c r="C61" s="43" t="s">
        <v>16</v>
      </c>
      <c r="D61" s="43" t="s">
        <v>139</v>
      </c>
      <c r="E61" s="43" t="s">
        <v>140</v>
      </c>
      <c r="F61" s="43" t="s">
        <v>19</v>
      </c>
      <c r="G61" s="43" t="s">
        <v>36</v>
      </c>
      <c r="H61" s="74">
        <v>6000</v>
      </c>
      <c r="I61" s="74">
        <v>1500</v>
      </c>
      <c r="J61" s="74">
        <v>7500</v>
      </c>
      <c r="K61" s="89">
        <v>44256</v>
      </c>
      <c r="L61" s="43">
        <v>7</v>
      </c>
      <c r="M61" s="43">
        <v>6</v>
      </c>
      <c r="N61" s="43"/>
      <c r="O61" s="101"/>
    </row>
    <row r="62" s="12" customFormat="true" ht="30" customHeight="true" spans="1:15">
      <c r="A62" s="20">
        <v>3</v>
      </c>
      <c r="B62" s="43" t="s">
        <v>141</v>
      </c>
      <c r="C62" s="48" t="s">
        <v>22</v>
      </c>
      <c r="D62" s="48" t="s">
        <v>142</v>
      </c>
      <c r="E62" s="75" t="s">
        <v>143</v>
      </c>
      <c r="F62" s="76" t="s">
        <v>19</v>
      </c>
      <c r="G62" s="48" t="s">
        <v>28</v>
      </c>
      <c r="H62" s="56">
        <v>1500</v>
      </c>
      <c r="I62" s="56">
        <v>375</v>
      </c>
      <c r="J62" s="97">
        <v>1875</v>
      </c>
      <c r="K62" s="81">
        <v>44378</v>
      </c>
      <c r="L62" s="43">
        <v>6</v>
      </c>
      <c r="M62" s="76">
        <v>3</v>
      </c>
      <c r="N62" s="43"/>
      <c r="O62" s="101"/>
    </row>
    <row r="63" s="12" customFormat="true" ht="30" customHeight="true" spans="1:15">
      <c r="A63" s="20">
        <v>4</v>
      </c>
      <c r="B63" s="42" t="s">
        <v>144</v>
      </c>
      <c r="C63" s="42" t="s">
        <v>16</v>
      </c>
      <c r="D63" s="48" t="s">
        <v>142</v>
      </c>
      <c r="E63" s="75" t="s">
        <v>145</v>
      </c>
      <c r="F63" s="76" t="s">
        <v>19</v>
      </c>
      <c r="G63" s="48" t="s">
        <v>28</v>
      </c>
      <c r="H63" s="56">
        <v>1500</v>
      </c>
      <c r="I63" s="56">
        <v>375</v>
      </c>
      <c r="J63" s="97">
        <v>1875</v>
      </c>
      <c r="K63" s="81">
        <v>44378</v>
      </c>
      <c r="L63" s="43">
        <v>6</v>
      </c>
      <c r="M63" s="76">
        <v>3</v>
      </c>
      <c r="N63" s="43"/>
      <c r="O63" s="101"/>
    </row>
    <row r="64" s="13" customFormat="true" ht="30" customHeight="true" spans="1:15">
      <c r="A64" s="20">
        <v>5</v>
      </c>
      <c r="B64" s="49" t="s">
        <v>146</v>
      </c>
      <c r="C64" s="49" t="s">
        <v>16</v>
      </c>
      <c r="D64" s="49" t="s">
        <v>142</v>
      </c>
      <c r="E64" s="49" t="s">
        <v>147</v>
      </c>
      <c r="F64" s="49" t="s">
        <v>19</v>
      </c>
      <c r="G64" s="49" t="s">
        <v>28</v>
      </c>
      <c r="H64" s="56">
        <v>4000</v>
      </c>
      <c r="I64" s="56">
        <f t="shared" si="7"/>
        <v>1000</v>
      </c>
      <c r="J64" s="97">
        <f t="shared" si="8"/>
        <v>5000</v>
      </c>
      <c r="K64" s="98">
        <v>44409</v>
      </c>
      <c r="L64" s="49">
        <v>0</v>
      </c>
      <c r="M64" s="49">
        <v>8</v>
      </c>
      <c r="N64" s="43"/>
      <c r="O64" s="101"/>
    </row>
    <row r="65" s="12" customFormat="true" ht="30" customHeight="true" spans="1:15">
      <c r="A65" s="20">
        <v>6</v>
      </c>
      <c r="B65" s="43" t="s">
        <v>148</v>
      </c>
      <c r="C65" s="43" t="s">
        <v>22</v>
      </c>
      <c r="D65" s="43" t="s">
        <v>142</v>
      </c>
      <c r="E65" s="43" t="s">
        <v>149</v>
      </c>
      <c r="F65" s="43" t="s">
        <v>19</v>
      </c>
      <c r="G65" s="43" t="s">
        <v>28</v>
      </c>
      <c r="H65" s="56">
        <v>4000</v>
      </c>
      <c r="I65" s="56">
        <f t="shared" si="7"/>
        <v>1000</v>
      </c>
      <c r="J65" s="97">
        <f t="shared" si="8"/>
        <v>5000</v>
      </c>
      <c r="K65" s="113">
        <v>44409</v>
      </c>
      <c r="L65" s="49">
        <v>0</v>
      </c>
      <c r="M65" s="49">
        <v>8</v>
      </c>
      <c r="N65" s="43"/>
      <c r="O65" s="101"/>
    </row>
    <row r="66" s="12" customFormat="true" ht="30" customHeight="true" spans="1:15">
      <c r="A66" s="20">
        <v>7</v>
      </c>
      <c r="B66" s="43" t="s">
        <v>150</v>
      </c>
      <c r="C66" s="43" t="s">
        <v>16</v>
      </c>
      <c r="D66" s="43" t="s">
        <v>142</v>
      </c>
      <c r="E66" s="43" t="s">
        <v>151</v>
      </c>
      <c r="F66" s="43" t="s">
        <v>19</v>
      </c>
      <c r="G66" s="43" t="s">
        <v>28</v>
      </c>
      <c r="H66" s="56">
        <v>4000</v>
      </c>
      <c r="I66" s="56">
        <f t="shared" si="7"/>
        <v>1000</v>
      </c>
      <c r="J66" s="97">
        <f t="shared" si="8"/>
        <v>5000</v>
      </c>
      <c r="K66" s="113">
        <v>44409</v>
      </c>
      <c r="L66" s="49">
        <v>0</v>
      </c>
      <c r="M66" s="49">
        <v>8</v>
      </c>
      <c r="N66" s="43"/>
      <c r="O66" s="101"/>
    </row>
    <row r="67" s="12" customFormat="true" ht="30" customHeight="true" spans="1:15">
      <c r="A67" s="20">
        <v>8</v>
      </c>
      <c r="B67" s="43" t="s">
        <v>152</v>
      </c>
      <c r="C67" s="43" t="s">
        <v>16</v>
      </c>
      <c r="D67" s="43" t="s">
        <v>142</v>
      </c>
      <c r="E67" s="43" t="s">
        <v>153</v>
      </c>
      <c r="F67" s="43" t="s">
        <v>19</v>
      </c>
      <c r="G67" s="43" t="s">
        <v>28</v>
      </c>
      <c r="H67" s="56">
        <v>3000</v>
      </c>
      <c r="I67" s="56">
        <f t="shared" si="7"/>
        <v>750</v>
      </c>
      <c r="J67" s="97">
        <v>3750</v>
      </c>
      <c r="K67" s="113">
        <v>44470</v>
      </c>
      <c r="L67" s="49">
        <v>0</v>
      </c>
      <c r="M67" s="49">
        <v>6</v>
      </c>
      <c r="N67" s="43"/>
      <c r="O67" s="101"/>
    </row>
    <row r="68" s="14" customFormat="true" ht="30" customHeight="true" spans="1:14">
      <c r="A68" s="20">
        <v>9</v>
      </c>
      <c r="B68" s="42" t="s">
        <v>154</v>
      </c>
      <c r="C68" s="42" t="s">
        <v>22</v>
      </c>
      <c r="D68" s="42" t="s">
        <v>155</v>
      </c>
      <c r="E68" s="42" t="s">
        <v>156</v>
      </c>
      <c r="F68" s="42" t="s">
        <v>19</v>
      </c>
      <c r="G68" s="42" t="s">
        <v>36</v>
      </c>
      <c r="H68" s="70">
        <v>2000</v>
      </c>
      <c r="I68" s="70">
        <v>500</v>
      </c>
      <c r="J68" s="70">
        <v>2500</v>
      </c>
      <c r="K68" s="113">
        <v>44593</v>
      </c>
      <c r="L68" s="76">
        <v>0</v>
      </c>
      <c r="M68" s="76">
        <v>2</v>
      </c>
      <c r="N68" s="43"/>
    </row>
    <row r="69" s="12" customFormat="true" ht="30" customHeight="true" spans="1:15">
      <c r="A69" s="109" t="s">
        <v>157</v>
      </c>
      <c r="B69" s="110"/>
      <c r="C69" s="110"/>
      <c r="D69" s="110"/>
      <c r="E69" s="110"/>
      <c r="F69" s="110"/>
      <c r="G69" s="111"/>
      <c r="H69" s="70"/>
      <c r="I69" s="70"/>
      <c r="J69" s="114"/>
      <c r="K69" s="113"/>
      <c r="L69" s="49"/>
      <c r="M69" s="49"/>
      <c r="N69" s="43"/>
      <c r="O69" s="101"/>
    </row>
    <row r="70" s="15" customFormat="true" ht="30" customHeight="true" spans="1:15">
      <c r="A70" s="20">
        <v>1</v>
      </c>
      <c r="B70" s="43" t="s">
        <v>158</v>
      </c>
      <c r="C70" s="43" t="s">
        <v>16</v>
      </c>
      <c r="D70" s="43" t="s">
        <v>159</v>
      </c>
      <c r="E70" s="43" t="s">
        <v>160</v>
      </c>
      <c r="F70" s="43" t="s">
        <v>19</v>
      </c>
      <c r="G70" s="43" t="s">
        <v>36</v>
      </c>
      <c r="H70" s="65">
        <f>1000*6</f>
        <v>6000</v>
      </c>
      <c r="I70" s="65">
        <f t="shared" ref="I70:I72" si="9">H70*0.25</f>
        <v>1500</v>
      </c>
      <c r="J70" s="65">
        <f t="shared" ref="J70:J72" si="10">H70+I70</f>
        <v>7500</v>
      </c>
      <c r="K70" s="89">
        <v>44348</v>
      </c>
      <c r="L70" s="43">
        <v>4</v>
      </c>
      <c r="M70" s="43">
        <v>6</v>
      </c>
      <c r="N70" s="43"/>
      <c r="O70" s="101"/>
    </row>
    <row r="71" s="15" customFormat="true" ht="30" customHeight="true" spans="1:15">
      <c r="A71" s="20">
        <v>2</v>
      </c>
      <c r="B71" s="43" t="s">
        <v>161</v>
      </c>
      <c r="C71" s="43" t="s">
        <v>22</v>
      </c>
      <c r="D71" s="49" t="s">
        <v>162</v>
      </c>
      <c r="E71" s="112" t="s">
        <v>163</v>
      </c>
      <c r="F71" s="43" t="s">
        <v>19</v>
      </c>
      <c r="G71" s="43" t="s">
        <v>28</v>
      </c>
      <c r="H71" s="69">
        <f>3*500</f>
        <v>1500</v>
      </c>
      <c r="I71" s="65">
        <f t="shared" si="9"/>
        <v>375</v>
      </c>
      <c r="J71" s="65">
        <f t="shared" si="10"/>
        <v>1875</v>
      </c>
      <c r="K71" s="81">
        <v>44197</v>
      </c>
      <c r="L71" s="42">
        <v>9</v>
      </c>
      <c r="M71" s="42">
        <v>3</v>
      </c>
      <c r="N71" s="43"/>
      <c r="O71" s="101"/>
    </row>
    <row r="72" s="16" customFormat="true" ht="30" customHeight="true" spans="1:15">
      <c r="A72" s="20">
        <v>3</v>
      </c>
      <c r="B72" s="47" t="s">
        <v>164</v>
      </c>
      <c r="C72" s="47" t="s">
        <v>22</v>
      </c>
      <c r="D72" s="42" t="s">
        <v>165</v>
      </c>
      <c r="E72" s="81" t="s">
        <v>166</v>
      </c>
      <c r="F72" s="42" t="s">
        <v>19</v>
      </c>
      <c r="G72" s="42" t="s">
        <v>28</v>
      </c>
      <c r="H72" s="70">
        <f>500*M72</f>
        <v>1500</v>
      </c>
      <c r="I72" s="70">
        <f t="shared" si="9"/>
        <v>375</v>
      </c>
      <c r="J72" s="70">
        <f t="shared" si="10"/>
        <v>1875</v>
      </c>
      <c r="K72" s="95">
        <v>44409</v>
      </c>
      <c r="L72" s="115" t="s">
        <v>167</v>
      </c>
      <c r="M72" s="47">
        <v>3</v>
      </c>
      <c r="N72" s="43"/>
      <c r="O72" s="101"/>
    </row>
    <row r="73" s="16" customFormat="true" ht="30" customHeight="true" spans="1:15">
      <c r="A73" s="20">
        <v>4</v>
      </c>
      <c r="B73" s="42" t="s">
        <v>168</v>
      </c>
      <c r="C73" s="42" t="s">
        <v>22</v>
      </c>
      <c r="D73" s="42" t="s">
        <v>165</v>
      </c>
      <c r="E73" s="42" t="s">
        <v>169</v>
      </c>
      <c r="F73" s="42" t="s">
        <v>19</v>
      </c>
      <c r="G73" s="42" t="s">
        <v>28</v>
      </c>
      <c r="H73" s="70">
        <v>4000</v>
      </c>
      <c r="I73" s="70">
        <v>1000</v>
      </c>
      <c r="J73" s="70">
        <v>5000</v>
      </c>
      <c r="K73" s="81">
        <v>44409</v>
      </c>
      <c r="L73" s="116" t="s">
        <v>116</v>
      </c>
      <c r="M73" s="42">
        <v>8</v>
      </c>
      <c r="N73" s="43"/>
      <c r="O73" s="101"/>
    </row>
    <row r="74" s="16" customFormat="true" ht="30" customHeight="true" spans="1:15">
      <c r="A74" s="109" t="s">
        <v>170</v>
      </c>
      <c r="B74" s="110"/>
      <c r="C74" s="110"/>
      <c r="D74" s="110"/>
      <c r="E74" s="110"/>
      <c r="F74" s="110"/>
      <c r="G74" s="110"/>
      <c r="H74" s="70"/>
      <c r="I74" s="70"/>
      <c r="J74" s="70"/>
      <c r="K74" s="81"/>
      <c r="L74" s="116"/>
      <c r="M74" s="42"/>
      <c r="N74" s="43"/>
      <c r="O74" s="101"/>
    </row>
    <row r="75" s="16" customFormat="true" ht="30" customHeight="true" spans="1:15">
      <c r="A75" s="20">
        <v>1</v>
      </c>
      <c r="B75" s="42" t="s">
        <v>171</v>
      </c>
      <c r="C75" s="42" t="s">
        <v>22</v>
      </c>
      <c r="D75" s="42" t="s">
        <v>172</v>
      </c>
      <c r="E75" s="42" t="s">
        <v>173</v>
      </c>
      <c r="F75" s="42" t="s">
        <v>19</v>
      </c>
      <c r="G75" s="42" t="s">
        <v>28</v>
      </c>
      <c r="H75" s="70">
        <v>1000</v>
      </c>
      <c r="I75" s="70">
        <f>H75/0.8-H75</f>
        <v>250</v>
      </c>
      <c r="J75" s="70">
        <f>H75+I75</f>
        <v>1250</v>
      </c>
      <c r="K75" s="81">
        <v>44256</v>
      </c>
      <c r="L75" s="116">
        <v>10</v>
      </c>
      <c r="M75" s="42">
        <v>2</v>
      </c>
      <c r="N75" s="43"/>
      <c r="O75" s="101"/>
    </row>
    <row r="76" s="16" customFormat="true" ht="30" customHeight="true" spans="1:15">
      <c r="A76" s="109" t="s">
        <v>174</v>
      </c>
      <c r="B76" s="110"/>
      <c r="C76" s="110"/>
      <c r="D76" s="110"/>
      <c r="E76" s="110"/>
      <c r="F76" s="110"/>
      <c r="G76" s="110"/>
      <c r="H76" s="70"/>
      <c r="I76" s="70"/>
      <c r="J76" s="70"/>
      <c r="K76" s="81"/>
      <c r="L76" s="116"/>
      <c r="M76" s="42"/>
      <c r="N76" s="43"/>
      <c r="O76" s="101"/>
    </row>
  </sheetData>
  <mergeCells count="24">
    <mergeCell ref="A1:N1"/>
    <mergeCell ref="A6:G6"/>
    <mergeCell ref="A39:G39"/>
    <mergeCell ref="A41:G41"/>
    <mergeCell ref="A44:G44"/>
    <mergeCell ref="A50:G50"/>
    <mergeCell ref="A59:G59"/>
    <mergeCell ref="A69:G69"/>
    <mergeCell ref="A74:G74"/>
    <mergeCell ref="A76:G7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B71"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B72">
    <cfRule type="duplicateValues" dxfId="1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1388888888889" right="0.472222222222222" top="1" bottom="0.865972222222222" header="0.5" footer="0.5"/>
  <pageSetup paperSize="9" scale="5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2023-06-28T12:16:00Z</dcterms:created>
  <dcterms:modified xsi:type="dcterms:W3CDTF">2023-06-28T17:47:38Z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